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6.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Summary" sheetId="2" state="visible" r:id="rId4"/>
    <sheet name="Census &amp; Volume" sheetId="3" state="visible" r:id="rId5"/>
    <sheet name="Life &amp; AD&amp;D" sheetId="4" state="visible" r:id="rId6"/>
    <sheet name="STD" sheetId="5" state="visible" r:id="rId7"/>
    <sheet name="LTD"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<sst xmlns="http://schemas.openxmlformats.org/spreadsheetml/2006/main" count="286" uniqueCount="148">
  <si>
    <t xml:space="preserve">Life, STD &amp; LTD RFP Analysis</t>
  </si>
  <si>
    <t xml:space="preserve">Illustrative Rate &amp; Plan Design Comparison — Sample / Demonstration Workbook</t>
  </si>
  <si>
    <t xml:space="preserve">DISCLAIMER: This workbook is for illustrative purposes only and does not reflect any actual client or carrier data. All rates, volumes, plan design provisions, and carrier names are fictitious sample data generated for demonstration purposes. This is a template, not a real census or PHI data, and is not a quote or proposal from any actual carrier or consulting firm.</t>
  </si>
  <si>
    <t xml:space="preserve">Client:</t>
  </si>
  <si>
    <t xml:space="preserve">Sample Client, Inc. (Illustrative)</t>
  </si>
  <si>
    <t xml:space="preserve">Prepared By:</t>
  </si>
  <si>
    <t xml:space="preserve">Sample Benefits Consulting Group</t>
  </si>
  <si>
    <t xml:space="preserve">Census Basis:</t>
  </si>
  <si>
    <t xml:space="preserve">Current Census as of July 1, 2026 (510 Eligible Employees)</t>
  </si>
  <si>
    <t xml:space="preserve">Prepared For:</t>
  </si>
  <si>
    <t xml:space="preserve">Life / STD / LTD RFP — Rate &amp; Plan Design Comparison</t>
  </si>
  <si>
    <t xml:space="preserve">Report Date:</t>
  </si>
  <si>
    <t xml:space="preserve">September 14, 2026</t>
  </si>
  <si>
    <t xml:space="preserve">Carriers Included in This Comparison</t>
  </si>
  <si>
    <t xml:space="preserve">Incumbent</t>
  </si>
  <si>
    <t xml:space="preserve">Current carrier — renewal rates shown for comparison. Plan design is the baseline every carrier is compared against.</t>
  </si>
  <si>
    <t xml:space="preserve">Vendor A</t>
  </si>
  <si>
    <t xml:space="preserve">National carrier with a broad product suite. Modest rate improvement over the incumbent with full plan design flexibility.</t>
  </si>
  <si>
    <t xml:space="preserve">Vendor B</t>
  </si>
  <si>
    <t xml:space="preserve">Aggressive underwriter. The deepest rate savings, but the least plan design flexibility - several current provisions require a concession.</t>
  </si>
  <si>
    <t xml:space="preserve">Vendor C</t>
  </si>
  <si>
    <t xml:space="preserve">Mid-market regional carrier. Moderate rate savings with full plan design flexibility.</t>
  </si>
  <si>
    <t xml:space="preserve">How to Use This Workbook</t>
  </si>
  <si>
    <t xml:space="preserve">1. "Summary" — a one-page executive overview: combined annual premium across all three lines, total savings, and plan design match scores, pulled by formula from the tabs below.</t>
  </si>
  <si>
    <t xml:space="preserve">2. "Census &amp; Volume" — the covered volume / payroll each line's rate is applied to (Life &amp; AD&amp;D volume, STD weekly benefit volume, LTD covered monthly payroll). Every rate table below references this tab, so the volume is entered once.</t>
  </si>
  <si>
    <t xml:space="preserve">3. "Life &amp; AD&amp;D" — current, renewal, and vendor rates ($ per $1,000 of volume), the resulting annual premium, and a plan design match comparison (benefit amount, guarantee issue, age reduction, waiver of premium, portability, dependent life, etc.).</t>
  </si>
  <si>
    <t xml:space="preserve">4. "STD" — rates ($ per $10 of weekly benefit), annual premium, and plan design match (benefit %, maximum weekly benefit, elimination periods, benefit duration, definition of disability, etc.).</t>
  </si>
  <si>
    <t xml:space="preserve">5. "LTD" — rates ($ per $100 of covered payroll), annual premium, and plan design match (benefit %, maximum monthly benefit, elimination period, own occupation period, mental/nervous limitation, etc.).</t>
  </si>
  <si>
    <t xml:space="preserve">6. Each line's Rates section computes Annual Premium and Savings $/% by formula from the volume on 'Census &amp; Volume' - change a rate or the volume, and every total recalculates. The Plan Design section is a qualitative Full Match / Partial Match comparison, not a calculation.</t>
  </si>
  <si>
    <t xml:space="preserve">Summary — Executive Overview</t>
  </si>
  <si>
    <t xml:space="preserve">Illustrative sample exhibit. Headline figures only, pulled by formula from the 'Life &amp; AD&amp;D', 'STD', and 'LTD' tabs - see those tabs for full rate detail and the plan design comparison.</t>
  </si>
  <si>
    <t xml:space="preserve">Combined Annual Premium by Line</t>
  </si>
  <si>
    <t xml:space="preserve">Line of Coverage</t>
  </si>
  <si>
    <t xml:space="preserve">Current
(Incumbent)</t>
  </si>
  <si>
    <t xml:space="preserve">Incumbent
Renewal</t>
  </si>
  <si>
    <t xml:space="preserve">Life &amp; AD&amp;D</t>
  </si>
  <si>
    <t xml:space="preserve">STD</t>
  </si>
  <si>
    <t xml:space="preserve">LTD</t>
  </si>
  <si>
    <t xml:space="preserve">TOTAL (All Three Lines)</t>
  </si>
  <si>
    <t xml:space="preserve">Total Annual Savings $ vs. Baseline</t>
  </si>
  <si>
    <t xml:space="preserve">Total Annual Savings %</t>
  </si>
  <si>
    <t xml:space="preserve">Best Overall Option (Highest Combined Savings %)</t>
  </si>
  <si>
    <t xml:space="preserve">Plan Design Match Scores by Line</t>
  </si>
  <si>
    <t xml:space="preserve">Census &amp; Volume — Basis for Rate Calculations</t>
  </si>
  <si>
    <t xml:space="preserve">Illustrative sample census. Blue text = editable assumption. Every rate table on the 'Life &amp; AD&amp;D', 'STD', and 'LTD' tabs multiplies its rate by the volume entered here - the SAME census, regardless of carrier, since the group being insured doesn't change when the carrier does.</t>
  </si>
  <si>
    <t xml:space="preserve">Volume Basis</t>
  </si>
  <si>
    <t xml:space="preserve">Volume</t>
  </si>
  <si>
    <t xml:space="preserve">Notes</t>
  </si>
  <si>
    <t xml:space="preserve">Enrolled Employees (All Lines)</t>
  </si>
  <si>
    <t xml:space="preserve">Eligible, Enrolled Employees</t>
  </si>
  <si>
    <t xml:space="preserve">Full-time employees enrolled in Basic Life; STD/LTD follow the same eligibility.</t>
  </si>
  <si>
    <t xml:space="preserve">Total Volume ($1,000s)</t>
  </si>
  <si>
    <t xml:space="preserve">1x Annual Salary, Rounded to Next $1,000, Guarantee Issue $200,000, Maximum $500,000.</t>
  </si>
  <si>
    <t xml:space="preserve">Total Weekly Benefit Volume ($)</t>
  </si>
  <si>
    <t xml:space="preserve">60% of Weekly Earnings, Maximum $1,500/Week, summed across the census.</t>
  </si>
  <si>
    <t xml:space="preserve">Total Covered Monthly Payroll ($)</t>
  </si>
  <si>
    <t xml:space="preserve">60% of Monthly Earnings, Maximum $10,000/Month benefit; payroll capped where the 60% formula would exceed the max.</t>
  </si>
  <si>
    <t xml:space="preserve">Life &amp; AD&amp;D — Rates &amp; Plan Design Comparison</t>
  </si>
  <si>
    <t xml:space="preserve">Illustrative sample exhibit. Blue text = editable assumption; black = calculated formula. Volume is pulled from the 'Census &amp; Volume' tab and is the same for every carrier - only the rate differs.</t>
  </si>
  <si>
    <t xml:space="preserve">Rates &amp; Annual Premium Comparison</t>
  </si>
  <si>
    <t xml:space="preserve">Metric</t>
  </si>
  <si>
    <t xml:space="preserve">Life Rate ($ per $1,000 of Volume, Monthly) — Assumption</t>
  </si>
  <si>
    <t xml:space="preserve">AD&amp;D Rate ($ per $1,000 of Volume, Monthly) — Assumption</t>
  </si>
  <si>
    <t xml:space="preserve">Life &amp; AD&amp;D Volume ($1,000s)</t>
  </si>
  <si>
    <t xml:space="preserve">Monthly Life Premium</t>
  </si>
  <si>
    <t xml:space="preserve">Monthly AD&amp;D Premium</t>
  </si>
  <si>
    <t xml:space="preserve">Total Monthly Premium</t>
  </si>
  <si>
    <t xml:space="preserve">Total Annual Premium</t>
  </si>
  <si>
    <t xml:space="preserve">Annual Savings $ vs. Baseline</t>
  </si>
  <si>
    <t xml:space="preserve">Annual Savings %</t>
  </si>
  <si>
    <t xml:space="preserve">Best Option (Highest Annual Savings %)</t>
  </si>
  <si>
    <t xml:space="preserve">Plan Design Comparison</t>
  </si>
  <si>
    <t xml:space="preserve">Illustrative sample exhibit. "Full Match" = replicates the current provision exactly; "Partial Match" = carrier's standard product differs, with the difference noted.</t>
  </si>
  <si>
    <t xml:space="preserve">Plan Design Element</t>
  </si>
  <si>
    <t xml:space="preserve">Current Plan Design</t>
  </si>
  <si>
    <t xml:space="preserve">Benefit Amount (Basic Life)</t>
  </si>
  <si>
    <t xml:space="preserve">1x Annual Salary, Rounded to Next $1,000, Maximum $500,000</t>
  </si>
  <si>
    <t xml:space="preserve">Full Match</t>
  </si>
  <si>
    <t xml:space="preserve">Partial Match — Maximum $300,000, EOI Required Above</t>
  </si>
  <si>
    <t xml:space="preserve">Guarantee Issue Amount</t>
  </si>
  <si>
    <t xml:space="preserve">$200,000</t>
  </si>
  <si>
    <t xml:space="preserve">Partial Match — $150,000 Guarantee Issue</t>
  </si>
  <si>
    <t xml:space="preserve">Age Reduction Schedule</t>
  </si>
  <si>
    <t xml:space="preserve">Reduces to 65% at Age 65, 50% at Age 70</t>
  </si>
  <si>
    <t xml:space="preserve">AD&amp;D Benefit</t>
  </si>
  <si>
    <t xml:space="preserve">Matches Basic Life Amount</t>
  </si>
  <si>
    <t xml:space="preserve">Waiver of Premium</t>
  </si>
  <si>
    <t xml:space="preserve">Yes, After 9 Months Total Disability</t>
  </si>
  <si>
    <t xml:space="preserve">Partial Match — 12-Month Waiting Period</t>
  </si>
  <si>
    <t xml:space="preserve">Accelerated Death Benefit</t>
  </si>
  <si>
    <t xml:space="preserve">Up to 75% of Benefit, Terminal Illness (12-Month Life Expectancy)</t>
  </si>
  <si>
    <t xml:space="preserve">Portability</t>
  </si>
  <si>
    <t xml:space="preserve">Yes, to Age 70</t>
  </si>
  <si>
    <t xml:space="preserve">Partial Match — Portability to Age 65 Only</t>
  </si>
  <si>
    <t xml:space="preserve">Conversion Privilege</t>
  </si>
  <si>
    <t xml:space="preserve">Yes, Standard HIPAA-Compliant Conversion</t>
  </si>
  <si>
    <t xml:space="preserve">Dependent Life — Spouse</t>
  </si>
  <si>
    <t xml:space="preserve">$10,000</t>
  </si>
  <si>
    <t xml:space="preserve">Dependent Life — Child(ren)</t>
  </si>
  <si>
    <t xml:space="preserve">$5,000</t>
  </si>
  <si>
    <t xml:space="preserve">Plan Design Match Score (Full Match Count)</t>
  </si>
  <si>
    <t xml:space="preserve">STD — Rates &amp; Plan Design Comparison</t>
  </si>
  <si>
    <t xml:space="preserve">Illustrative sample exhibit. Blue text = editable assumption; black = calculated formula. Weekly benefit volume is pulled from the 'Census &amp; Volume' tab and is the same for every carrier - only the rate differs.</t>
  </si>
  <si>
    <t xml:space="preserve">STD Rate ($ per $10 of Weekly Benefit, Monthly) — Assumption</t>
  </si>
  <si>
    <t xml:space="preserve">Weekly Benefit Volume (÷10 Units)</t>
  </si>
  <si>
    <t xml:space="preserve">Monthly Premium</t>
  </si>
  <si>
    <t xml:space="preserve">Benefit Percentage</t>
  </si>
  <si>
    <t xml:space="preserve">60% of Weekly Earnings</t>
  </si>
  <si>
    <t xml:space="preserve">Maximum Weekly Benefit</t>
  </si>
  <si>
    <t xml:space="preserve">$1,500</t>
  </si>
  <si>
    <t xml:space="preserve">Partial Match — $1,250 Maximum Weekly Benefit</t>
  </si>
  <si>
    <t xml:space="preserve">Elimination Period — Accident</t>
  </si>
  <si>
    <t xml:space="preserve">0 Days</t>
  </si>
  <si>
    <t xml:space="preserve">Partial Match — 7-Day Elimination Period, Accident</t>
  </si>
  <si>
    <t xml:space="preserve">Elimination Period — Sickness</t>
  </si>
  <si>
    <t xml:space="preserve">7 Days</t>
  </si>
  <si>
    <t xml:space="preserve">Benefit Duration</t>
  </si>
  <si>
    <t xml:space="preserve">26 Weeks</t>
  </si>
  <si>
    <t xml:space="preserve">Partial Match — 13-Week Standard Duration</t>
  </si>
  <si>
    <t xml:space="preserve">Definition of Disability</t>
  </si>
  <si>
    <t xml:space="preserve">Own Occupation, Full Duration</t>
  </si>
  <si>
    <t xml:space="preserve">Pre-Existing Condition Exclusion</t>
  </si>
  <si>
    <t xml:space="preserve">3/12 Month Look-Back / Exclusion</t>
  </si>
  <si>
    <t xml:space="preserve">Recurrent Disability Provision</t>
  </si>
  <si>
    <t xml:space="preserve">Same Claim if Return to Work &lt; 2 Weeks</t>
  </si>
  <si>
    <t xml:space="preserve">LTD — Rates &amp; Plan Design Comparison</t>
  </si>
  <si>
    <t xml:space="preserve">Illustrative sample exhibit. Blue text = editable assumption; black = calculated formula. Covered monthly payroll is pulled from the 'Census &amp; Volume' tab and is the same for every carrier - only the rate differs.</t>
  </si>
  <si>
    <t xml:space="preserve">LTD Rate ($ per $100 of Covered Payroll, Monthly) — Assumption</t>
  </si>
  <si>
    <t xml:space="preserve">Covered Payroll (÷100 Units)</t>
  </si>
  <si>
    <t xml:space="preserve">60% of Monthly Earnings</t>
  </si>
  <si>
    <t xml:space="preserve">Maximum Monthly Benefit</t>
  </si>
  <si>
    <t xml:space="preserve">Partial Match — $7,500 Maximum Monthly Benefit</t>
  </si>
  <si>
    <t xml:space="preserve">Elimination Period</t>
  </si>
  <si>
    <t xml:space="preserve">90 Days</t>
  </si>
  <si>
    <t xml:space="preserve">Partial Match — 180-Day Elimination Period</t>
  </si>
  <si>
    <t xml:space="preserve">To Social Security Normal Retirement Age</t>
  </si>
  <si>
    <t xml:space="preserve">Own Occupation Period</t>
  </si>
  <si>
    <t xml:space="preserve">24 Months</t>
  </si>
  <si>
    <t xml:space="preserve">Partial Match — 12-Month Own Occupation Period</t>
  </si>
  <si>
    <t xml:space="preserve">Definition of Disability (Post Own-Occ)</t>
  </si>
  <si>
    <t xml:space="preserve">Any Occupation, 60% of Prior Earnings</t>
  </si>
  <si>
    <t xml:space="preserve">Mental/Nervous &amp; Substance Abuse Limitation</t>
  </si>
  <si>
    <t xml:space="preserve">24-Month Lifetime Limit</t>
  </si>
  <si>
    <t xml:space="preserve">Partial Match — 12-Month Lifetime Limit</t>
  </si>
  <si>
    <t xml:space="preserve">Survivor Benefit</t>
  </si>
  <si>
    <t xml:space="preserve">3 Months' Benefit, Lump Sum</t>
  </si>
  <si>
    <t xml:space="preserve">Cost of Living Adjustment (COLA) Rider</t>
  </si>
  <si>
    <t xml:space="preserve">Not Included</t>
  </si>
</sst>
</file>

<file path=xl/styles.xml><?xml version="1.0" encoding="utf-8"?>
<styleSheet xmlns="http://schemas.openxmlformats.org/spreadsheetml/2006/main">
  <numFmts count="5">
    <numFmt numFmtId="164" formatCode="General"/>
    <numFmt numFmtId="165" formatCode="\$#,##0;&quot;($&quot;#,##0\)"/>
    <numFmt numFmtId="166" formatCode="0.0%;\(0.0%\)"/>
    <numFmt numFmtId="167" formatCode="#,##0"/>
    <numFmt numFmtId="168" formatCode="\$#,##0.0000"/>
  </numFmts>
  <fonts count="13">
    <font>
      <sz val="11"/>
      <color theme="1"/>
      <name val="Calibri"/>
      <family val="2"/>
      <charset val="1"/>
    </font>
    <font>
      <sz val="10"/>
      <name val="Arial"/>
      <family val="0"/>
    </font>
    <font>
      <sz val="10"/>
      <name val="Arial"/>
      <family val="0"/>
    </font>
    <font>
      <sz val="10"/>
      <name val="Arial"/>
      <family val="0"/>
    </font>
    <font>
      <b val="true"/>
      <sz val="18"/>
      <color rgb="FF1F3864"/>
      <name val="Arial"/>
      <family val="0"/>
      <charset val="1"/>
    </font>
    <font>
      <i val="true"/>
      <sz val="11"/>
      <color rgb="FF595959"/>
      <name val="Arial"/>
      <family val="0"/>
      <charset val="1"/>
    </font>
    <font>
      <i val="true"/>
      <sz val="10"/>
      <color rgb="FFC00000"/>
      <name val="Arial"/>
      <family val="0"/>
      <charset val="1"/>
    </font>
    <font>
      <b val="true"/>
      <sz val="10"/>
      <name val="Arial"/>
      <family val="0"/>
      <charset val="1"/>
    </font>
    <font>
      <sz val="10"/>
      <name val="Arial"/>
      <family val="0"/>
      <charset val="1"/>
    </font>
    <font>
      <b val="true"/>
      <sz val="12"/>
      <color rgb="FF1F3864"/>
      <name val="Arial"/>
      <family val="0"/>
      <charset val="1"/>
    </font>
    <font>
      <b val="true"/>
      <sz val="10"/>
      <color rgb="FFFFFFFF"/>
      <name val="Arial"/>
      <family val="0"/>
      <charset val="1"/>
    </font>
    <font>
      <b val="true"/>
      <sz val="11"/>
      <color rgb="FF1F3864"/>
      <name val="Arial"/>
      <family val="0"/>
      <charset val="1"/>
    </font>
    <font>
      <sz val="10"/>
      <color rgb="FF0000FF"/>
      <name val="Arial"/>
      <family val="0"/>
      <charset val="1"/>
    </font>
  </fonts>
  <fills count="11">
    <fill>
      <patternFill patternType="none"/>
    </fill>
    <fill>
      <patternFill patternType="gray125"/>
    </fill>
    <fill>
      <patternFill patternType="solid">
        <fgColor rgb="FF1F3864"/>
        <bgColor rgb="FF333333"/>
      </patternFill>
    </fill>
    <fill>
      <patternFill patternType="solid">
        <fgColor rgb="FF7F7F7F"/>
        <bgColor rgb="FF969696"/>
      </patternFill>
    </fill>
    <fill>
      <patternFill patternType="solid">
        <fgColor rgb="FF2E75B6"/>
        <bgColor rgb="FF0066CC"/>
      </patternFill>
    </fill>
    <fill>
      <patternFill patternType="solid">
        <fgColor rgb="FF548235"/>
        <bgColor rgb="FF339966"/>
      </patternFill>
    </fill>
    <fill>
      <patternFill patternType="solid">
        <fgColor rgb="FFBF8F00"/>
        <bgColor rgb="FFFF6600"/>
      </patternFill>
    </fill>
    <fill>
      <patternFill patternType="solid">
        <fgColor rgb="FFD9E2F3"/>
        <bgColor rgb="FFC6E0B4"/>
      </patternFill>
    </fill>
    <fill>
      <patternFill patternType="solid">
        <fgColor rgb="FFC6E0B4"/>
        <bgColor rgb="FFD9E2F3"/>
      </patternFill>
    </fill>
    <fill>
      <patternFill patternType="solid">
        <fgColor rgb="FFFFE699"/>
        <bgColor rgb="FFF8CBAD"/>
      </patternFill>
    </fill>
    <fill>
      <patternFill patternType="solid">
        <fgColor rgb="FFF8CBAD"/>
        <bgColor rgb="FFFFE699"/>
      </patternFill>
    </fill>
  </fills>
  <borders count="3">
    <border diagonalUp="false" diagonalDown="false">
      <left/>
      <right/>
      <top/>
      <bottom/>
      <diagonal/>
    </border>
    <border diagonalUp="false" diagonalDown="false">
      <left style="thin">
        <color rgb="FFB7B7B7"/>
      </left>
      <right style="thin">
        <color rgb="FFB7B7B7"/>
      </right>
      <top style="thin">
        <color rgb="FFB7B7B7"/>
      </top>
      <bottom style="thin">
        <color rgb="FFB7B7B7"/>
      </bottom>
      <diagonal/>
    </border>
    <border diagonalUp="false" diagonalDown="false">
      <left style="thin">
        <color rgb="FFB7B7B7"/>
      </left>
      <right/>
      <top style="thin">
        <color rgb="FFB7B7B7"/>
      </top>
      <bottom style="thin">
        <color rgb="FFB7B7B7"/>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bottom" textRotation="0" wrapText="tru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10" fillId="2" borderId="1" xfId="0" applyFont="true" applyBorder="true" applyAlignment="true" applyProtection="false">
      <alignment horizontal="center" vertical="center" textRotation="0" wrapText="true" indent="0" shrinkToFit="false"/>
      <protection locked="true" hidden="false"/>
    </xf>
    <xf numFmtId="164" fontId="10" fillId="3" borderId="1" xfId="0" applyFont="true" applyBorder="true" applyAlignment="true" applyProtection="false">
      <alignment horizontal="center" vertical="center" textRotation="0" wrapText="true" indent="0" shrinkToFit="false"/>
      <protection locked="true" hidden="false"/>
    </xf>
    <xf numFmtId="164" fontId="10" fillId="4" borderId="1" xfId="0" applyFont="true" applyBorder="true" applyAlignment="true" applyProtection="false">
      <alignment horizontal="center" vertical="center" textRotation="0" wrapText="true" indent="0" shrinkToFit="false"/>
      <protection locked="true" hidden="false"/>
    </xf>
    <xf numFmtId="164" fontId="10" fillId="5" borderId="1" xfId="0" applyFont="true" applyBorder="true" applyAlignment="true" applyProtection="false">
      <alignment horizontal="center" vertical="center" textRotation="0" wrapText="true" indent="0" shrinkToFit="false"/>
      <protection locked="true" hidden="false"/>
    </xf>
    <xf numFmtId="164" fontId="10" fillId="6" borderId="1" xfId="0" applyFont="true" applyBorder="true" applyAlignment="true" applyProtection="false">
      <alignment horizontal="center" vertical="center" textRotation="0" wrapText="tru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5" fontId="0" fillId="0" borderId="1" xfId="0" applyFont="false" applyBorder="true" applyAlignment="true" applyProtection="false">
      <alignment horizontal="center" vertical="bottom" textRotation="0" wrapText="false" indent="0" shrinkToFit="false"/>
      <protection locked="true" hidden="false"/>
    </xf>
    <xf numFmtId="164" fontId="7" fillId="7" borderId="1" xfId="0" applyFont="true" applyBorder="true" applyAlignment="false" applyProtection="false">
      <alignment horizontal="general" vertical="bottom" textRotation="0" wrapText="false" indent="0" shrinkToFit="false"/>
      <protection locked="true" hidden="false"/>
    </xf>
    <xf numFmtId="165" fontId="7" fillId="7" borderId="1" xfId="0" applyFont="true" applyBorder="true" applyAlignment="false" applyProtection="false">
      <alignment horizontal="general" vertical="bottom" textRotation="0" wrapText="false" indent="0" shrinkToFit="false"/>
      <protection locked="true" hidden="false"/>
    </xf>
    <xf numFmtId="165" fontId="8" fillId="0" borderId="1" xfId="0" applyFont="true" applyBorder="true" applyAlignment="true" applyProtection="false">
      <alignment horizontal="center" vertical="bottom" textRotation="0" wrapText="false" indent="0" shrinkToFit="false"/>
      <protection locked="true" hidden="false"/>
    </xf>
    <xf numFmtId="166" fontId="8" fillId="0" borderId="1" xfId="0" applyFont="true" applyBorder="true" applyAlignment="true" applyProtection="false">
      <alignment horizontal="center"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11" fillId="8" borderId="2" xfId="0" applyFont="true" applyBorder="true" applyAlignment="true" applyProtection="false">
      <alignment horizontal="left"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center" vertical="bottom" textRotation="0" wrapText="fals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7" fontId="12" fillId="0" borderId="1" xfId="0" applyFont="true" applyBorder="true" applyAlignment="true" applyProtection="false">
      <alignment horizontal="right" vertical="bottom" textRotation="0" wrapText="false" indent="0" shrinkToFit="false"/>
      <protection locked="true" hidden="false"/>
    </xf>
    <xf numFmtId="168" fontId="12" fillId="0" borderId="1" xfId="0" applyFont="true" applyBorder="true" applyAlignment="true" applyProtection="false">
      <alignment horizontal="center" vertical="bottom" textRotation="0" wrapText="false" indent="0" shrinkToFit="false"/>
      <protection locked="true" hidden="false"/>
    </xf>
    <xf numFmtId="167" fontId="8" fillId="0" borderId="1" xfId="0" applyFont="true" applyBorder="true" applyAlignment="true" applyProtection="false">
      <alignment horizontal="center" vertical="bottom" textRotation="0" wrapText="false" indent="0" shrinkToFit="false"/>
      <protection locked="true" hidden="false"/>
    </xf>
    <xf numFmtId="165" fontId="7" fillId="7" borderId="1" xfId="0" applyFont="true" applyBorder="true" applyAlignment="true" applyProtection="false">
      <alignment horizontal="center" vertical="bottom" textRotation="0" wrapText="false" indent="0" shrinkToFit="false"/>
      <protection locked="true" hidden="false"/>
    </xf>
    <xf numFmtId="164" fontId="7" fillId="9" borderId="1" xfId="0" applyFont="true" applyBorder="true" applyAlignment="false" applyProtection="false">
      <alignment horizontal="general" vertical="bottom" textRotation="0" wrapText="false" indent="0" shrinkToFit="false"/>
      <protection locked="true" hidden="false"/>
    </xf>
    <xf numFmtId="165" fontId="11" fillId="9" borderId="1" xfId="0" applyFont="true" applyBorder="true" applyAlignment="true" applyProtection="false">
      <alignment horizontal="center" vertical="bottom" textRotation="0" wrapText="false" indent="0" shrinkToFit="false"/>
      <protection locked="true" hidden="false"/>
    </xf>
    <xf numFmtId="164" fontId="8" fillId="10" borderId="1" xfId="0" applyFont="true" applyBorder="true" applyAlignment="true" applyProtection="false">
      <alignment horizontal="general" vertical="top" textRotation="0" wrapText="true" indent="0" shrinkToFit="false"/>
      <protection locked="true" hidden="false"/>
    </xf>
    <xf numFmtId="164" fontId="0" fillId="7" borderId="1" xfId="0" applyFont="false" applyBorder="true" applyAlignment="false" applyProtection="false">
      <alignment horizontal="general" vertical="bottom" textRotation="0" wrapText="false" indent="0" shrinkToFit="false"/>
      <protection locked="true" hidden="false"/>
    </xf>
    <xf numFmtId="164" fontId="7" fillId="7" borderId="1" xfId="0" applyFont="true" applyBorder="true" applyAlignment="true" applyProtection="false">
      <alignment horizontal="center"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ill>
        <patternFill>
          <bgColor rgb="FFC6E0B4"/>
        </patternFill>
      </fill>
    </dxf>
  </dxfs>
  <colors>
    <indexedColors>
      <rgbColor rgb="FF000000"/>
      <rgbColor rgb="FFFFFFFF"/>
      <rgbColor rgb="FFC00000"/>
      <rgbColor rgb="FF00FF00"/>
      <rgbColor rgb="FF0000FF"/>
      <rgbColor rgb="FFFFFF00"/>
      <rgbColor rgb="FFFF00FF"/>
      <rgbColor rgb="FF00FFFF"/>
      <rgbColor rgb="FF800000"/>
      <rgbColor rgb="FF008000"/>
      <rgbColor rgb="FF000080"/>
      <rgbColor rgb="FF548235"/>
      <rgbColor rgb="FF800080"/>
      <rgbColor rgb="FF008080"/>
      <rgbColor rgb="FFB7B7B7"/>
      <rgbColor rgb="FF7F7F7F"/>
      <rgbColor rgb="FF9999FF"/>
      <rgbColor rgb="FF993366"/>
      <rgbColor rgb="FFFFFFCC"/>
      <rgbColor rgb="FFCCFFFF"/>
      <rgbColor rgb="FF660066"/>
      <rgbColor rgb="FFFF8080"/>
      <rgbColor rgb="FF0066CC"/>
      <rgbColor rgb="FFD9E2F3"/>
      <rgbColor rgb="FF000080"/>
      <rgbColor rgb="FFFF00FF"/>
      <rgbColor rgb="FFFFFF00"/>
      <rgbColor rgb="FF00FFFF"/>
      <rgbColor rgb="FF800080"/>
      <rgbColor rgb="FF800000"/>
      <rgbColor rgb="FF008080"/>
      <rgbColor rgb="FF0000FF"/>
      <rgbColor rgb="FF00CCFF"/>
      <rgbColor rgb="FFCCFFFF"/>
      <rgbColor rgb="FFC6E0B4"/>
      <rgbColor rgb="FFFFE699"/>
      <rgbColor rgb="FF99CCFF"/>
      <rgbColor rgb="FFFF99CC"/>
      <rgbColor rgb="FFCC99FF"/>
      <rgbColor rgb="FFF8CBAD"/>
      <rgbColor rgb="FF2E75B6"/>
      <rgbColor rgb="FF33CCCC"/>
      <rgbColor rgb="FF99CC00"/>
      <rgbColor rgb="FFFFCC00"/>
      <rgbColor rgb="FFBF8F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pitchFamily="0" charset="1"/>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3:F2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6" min="2" style="0" width="24"/>
    <col collapsed="false" customWidth="true" hidden="false" outlineLevel="0" max="7" min="7" style="0" width="3"/>
  </cols>
  <sheetData>
    <row r="3" customFormat="false" ht="22.05" hidden="false" customHeight="false" outlineLevel="0" collapsed="false">
      <c r="B3" s="1" t="s">
        <v>0</v>
      </c>
      <c r="C3" s="1"/>
      <c r="D3" s="1"/>
      <c r="E3" s="1"/>
      <c r="F3" s="1"/>
    </row>
    <row r="4" customFormat="false" ht="15" hidden="false" customHeight="false" outlineLevel="0" collapsed="false">
      <c r="B4" s="2" t="s">
        <v>1</v>
      </c>
      <c r="C4" s="2"/>
      <c r="D4" s="2"/>
      <c r="E4" s="2"/>
      <c r="F4" s="2"/>
    </row>
    <row r="6" customFormat="false" ht="33.75" hidden="false" customHeight="true" outlineLevel="0" collapsed="false">
      <c r="B6" s="3" t="s">
        <v>2</v>
      </c>
      <c r="C6" s="3"/>
      <c r="D6" s="3"/>
      <c r="E6" s="3"/>
      <c r="F6" s="3"/>
    </row>
    <row r="7" customFormat="false" ht="33.75" hidden="false" customHeight="true" outlineLevel="0" collapsed="false">
      <c r="B7" s="3"/>
      <c r="C7" s="3"/>
      <c r="D7" s="3"/>
      <c r="E7" s="3"/>
      <c r="F7" s="3"/>
    </row>
    <row r="9" customFormat="false" ht="15" hidden="false" customHeight="false" outlineLevel="0" collapsed="false">
      <c r="B9" s="4" t="s">
        <v>3</v>
      </c>
      <c r="C9" s="5" t="s">
        <v>4</v>
      </c>
    </row>
    <row r="10" customFormat="false" ht="15" hidden="false" customHeight="false" outlineLevel="0" collapsed="false">
      <c r="B10" s="4" t="s">
        <v>5</v>
      </c>
      <c r="C10" s="5" t="s">
        <v>6</v>
      </c>
    </row>
    <row r="11" customFormat="false" ht="15" hidden="false" customHeight="false" outlineLevel="0" collapsed="false">
      <c r="B11" s="4" t="s">
        <v>7</v>
      </c>
      <c r="C11" s="5" t="s">
        <v>8</v>
      </c>
    </row>
    <row r="12" customFormat="false" ht="15" hidden="false" customHeight="false" outlineLevel="0" collapsed="false">
      <c r="B12" s="4" t="s">
        <v>9</v>
      </c>
      <c r="C12" s="5" t="s">
        <v>10</v>
      </c>
    </row>
    <row r="13" customFormat="false" ht="15" hidden="false" customHeight="false" outlineLevel="0" collapsed="false">
      <c r="B13" s="4" t="s">
        <v>11</v>
      </c>
      <c r="C13" s="5" t="s">
        <v>12</v>
      </c>
    </row>
    <row r="15" customFormat="false" ht="15" hidden="false" customHeight="false" outlineLevel="0" collapsed="false">
      <c r="B15" s="6" t="s">
        <v>13</v>
      </c>
      <c r="C15" s="6"/>
      <c r="D15" s="6"/>
      <c r="E15" s="6"/>
      <c r="F15" s="6"/>
    </row>
    <row r="16" customFormat="false" ht="15" hidden="false" customHeight="false" outlineLevel="0" collapsed="false">
      <c r="B16" s="4" t="s">
        <v>14</v>
      </c>
      <c r="C16" s="7" t="s">
        <v>15</v>
      </c>
      <c r="D16" s="7"/>
      <c r="E16" s="7"/>
      <c r="F16" s="7"/>
    </row>
    <row r="17" customFormat="false" ht="15" hidden="false" customHeight="false" outlineLevel="0" collapsed="false">
      <c r="B17" s="4" t="s">
        <v>16</v>
      </c>
      <c r="C17" s="7" t="s">
        <v>17</v>
      </c>
      <c r="D17" s="7"/>
      <c r="E17" s="7"/>
      <c r="F17" s="7"/>
    </row>
    <row r="18" customFormat="false" ht="15" hidden="false" customHeight="false" outlineLevel="0" collapsed="false">
      <c r="B18" s="4" t="s">
        <v>18</v>
      </c>
      <c r="C18" s="7" t="s">
        <v>19</v>
      </c>
      <c r="D18" s="7"/>
      <c r="E18" s="7"/>
      <c r="F18" s="7"/>
    </row>
    <row r="19" customFormat="false" ht="15" hidden="false" customHeight="false" outlineLevel="0" collapsed="false">
      <c r="B19" s="4" t="s">
        <v>20</v>
      </c>
      <c r="C19" s="7" t="s">
        <v>21</v>
      </c>
      <c r="D19" s="7"/>
      <c r="E19" s="7"/>
      <c r="F19" s="7"/>
    </row>
    <row r="21" customFormat="false" ht="15" hidden="false" customHeight="false" outlineLevel="0" collapsed="false">
      <c r="B21" s="6" t="s">
        <v>22</v>
      </c>
      <c r="C21" s="6"/>
      <c r="D21" s="6"/>
      <c r="E21" s="6"/>
      <c r="F21" s="6"/>
    </row>
    <row r="22" customFormat="false" ht="23.85" hidden="false" customHeight="true" outlineLevel="0" collapsed="false">
      <c r="B22" s="8" t="s">
        <v>23</v>
      </c>
      <c r="C22" s="8"/>
      <c r="D22" s="8"/>
      <c r="E22" s="8"/>
      <c r="F22" s="8"/>
    </row>
    <row r="23" customFormat="false" ht="23.85" hidden="false" customHeight="true" outlineLevel="0" collapsed="false">
      <c r="B23" s="8" t="s">
        <v>24</v>
      </c>
      <c r="C23" s="8"/>
      <c r="D23" s="8"/>
      <c r="E23" s="8"/>
      <c r="F23" s="8"/>
    </row>
    <row r="24" customFormat="false" ht="23.85" hidden="false" customHeight="true" outlineLevel="0" collapsed="false">
      <c r="B24" s="8" t="s">
        <v>25</v>
      </c>
      <c r="C24" s="8"/>
      <c r="D24" s="8"/>
      <c r="E24" s="8"/>
      <c r="F24" s="8"/>
    </row>
    <row r="25" customFormat="false" ht="23.85" hidden="false" customHeight="true" outlineLevel="0" collapsed="false">
      <c r="B25" s="8" t="s">
        <v>26</v>
      </c>
      <c r="C25" s="8"/>
      <c r="D25" s="8"/>
      <c r="E25" s="8"/>
      <c r="F25" s="8"/>
    </row>
    <row r="26" customFormat="false" ht="23.85" hidden="false" customHeight="true" outlineLevel="0" collapsed="false">
      <c r="B26" s="8" t="s">
        <v>27</v>
      </c>
      <c r="C26" s="8"/>
      <c r="D26" s="8"/>
      <c r="E26" s="8"/>
      <c r="F26" s="8"/>
    </row>
    <row r="27" customFormat="false" ht="23.85" hidden="false" customHeight="true" outlineLevel="0" collapsed="false">
      <c r="B27" s="8" t="s">
        <v>28</v>
      </c>
      <c r="C27" s="8"/>
      <c r="D27" s="8"/>
      <c r="E27" s="8"/>
      <c r="F27" s="8"/>
    </row>
  </sheetData>
  <mergeCells count="15">
    <mergeCell ref="B3:F3"/>
    <mergeCell ref="B4:F4"/>
    <mergeCell ref="B6:F7"/>
    <mergeCell ref="B15:F15"/>
    <mergeCell ref="C16:F16"/>
    <mergeCell ref="C17:F17"/>
    <mergeCell ref="C18:F18"/>
    <mergeCell ref="C19:F19"/>
    <mergeCell ref="B21:F21"/>
    <mergeCell ref="B22:F22"/>
    <mergeCell ref="B23:F23"/>
    <mergeCell ref="B24:F24"/>
    <mergeCell ref="B25:F25"/>
    <mergeCell ref="B26:F26"/>
    <mergeCell ref="B27:F2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34"/>
    <col collapsed="false" customWidth="true" hidden="false" outlineLevel="0" max="5" min="2" style="0" width="15"/>
    <col collapsed="false" customWidth="true" hidden="false" outlineLevel="0" max="6" min="6" style="0" width="18"/>
  </cols>
  <sheetData>
    <row r="1" customFormat="false" ht="21.75" hidden="false" customHeight="true" outlineLevel="0" collapsed="false">
      <c r="A1" s="1" t="s">
        <v>29</v>
      </c>
      <c r="B1" s="1"/>
      <c r="C1" s="1"/>
      <c r="D1" s="1"/>
      <c r="E1" s="1"/>
      <c r="F1" s="1"/>
    </row>
    <row r="2" customFormat="false" ht="30" hidden="false" customHeight="true" outlineLevel="0" collapsed="false">
      <c r="A2" s="9" t="s">
        <v>30</v>
      </c>
      <c r="B2" s="9"/>
      <c r="C2" s="9"/>
      <c r="D2" s="9"/>
      <c r="E2" s="9"/>
      <c r="F2" s="9"/>
    </row>
    <row r="4" customFormat="false" ht="19.5" hidden="false" customHeight="true" outlineLevel="0" collapsed="false">
      <c r="A4" s="6" t="s">
        <v>31</v>
      </c>
      <c r="B4" s="6"/>
      <c r="C4" s="6"/>
      <c r="D4" s="6"/>
      <c r="E4" s="6"/>
      <c r="F4" s="6"/>
    </row>
    <row r="5" customFormat="false" ht="25.5" hidden="false" customHeight="true" outlineLevel="0" collapsed="false">
      <c r="A5" s="10" t="s">
        <v>32</v>
      </c>
      <c r="B5" s="10" t="s">
        <v>33</v>
      </c>
      <c r="C5" s="11" t="s">
        <v>34</v>
      </c>
      <c r="D5" s="12" t="s">
        <v>16</v>
      </c>
      <c r="E5" s="13" t="s">
        <v>18</v>
      </c>
      <c r="F5" s="14" t="s">
        <v>20</v>
      </c>
    </row>
    <row r="6" customFormat="false" ht="15" hidden="false" customHeight="false" outlineLevel="0" collapsed="false">
      <c r="A6" s="15" t="s">
        <v>35</v>
      </c>
      <c r="B6" s="16" t="n">
        <f aca="false">'Life &amp; AD&amp;D'!B12</f>
        <v>43200</v>
      </c>
      <c r="C6" s="16" t="n">
        <f aca="false">'Life &amp; AD&amp;D'!C12</f>
        <v>46440</v>
      </c>
      <c r="D6" s="16" t="n">
        <f aca="false">'Life &amp; AD&amp;D'!D12</f>
        <v>41040</v>
      </c>
      <c r="E6" s="16" t="n">
        <f aca="false">'Life &amp; AD&amp;D'!E12</f>
        <v>35280</v>
      </c>
      <c r="F6" s="16" t="n">
        <f aca="false">'Life &amp; AD&amp;D'!F12</f>
        <v>38880</v>
      </c>
    </row>
    <row r="7" customFormat="false" ht="15" hidden="false" customHeight="false" outlineLevel="0" collapsed="false">
      <c r="A7" s="15" t="s">
        <v>36</v>
      </c>
      <c r="B7" s="16" t="n">
        <f aca="false">STD!B9</f>
        <v>296400</v>
      </c>
      <c r="C7" s="16" t="n">
        <f aca="false">STD!C9</f>
        <v>319200</v>
      </c>
      <c r="D7" s="16" t="n">
        <f aca="false">STD!D9</f>
        <v>273600</v>
      </c>
      <c r="E7" s="16" t="n">
        <f aca="false">STD!E9</f>
        <v>237120</v>
      </c>
      <c r="F7" s="16" t="n">
        <f aca="false">STD!F9</f>
        <v>264480</v>
      </c>
    </row>
    <row r="8" customFormat="false" ht="15" hidden="false" customHeight="false" outlineLevel="0" collapsed="false">
      <c r="A8" s="15" t="s">
        <v>37</v>
      </c>
      <c r="B8" s="16" t="n">
        <f aca="false">LTD!B9</f>
        <v>149040</v>
      </c>
      <c r="C8" s="16" t="n">
        <f aca="false">LTD!C9</f>
        <v>162288</v>
      </c>
      <c r="D8" s="16" t="n">
        <f aca="false">LTD!D9</f>
        <v>139104</v>
      </c>
      <c r="E8" s="16" t="n">
        <f aca="false">LTD!E9</f>
        <v>119232</v>
      </c>
      <c r="F8" s="16" t="n">
        <f aca="false">LTD!F9</f>
        <v>132480</v>
      </c>
    </row>
    <row r="9" customFormat="false" ht="15" hidden="false" customHeight="false" outlineLevel="0" collapsed="false">
      <c r="A9" s="17" t="s">
        <v>38</v>
      </c>
      <c r="B9" s="18" t="n">
        <f aca="false">SUM(B6:B8)</f>
        <v>488640</v>
      </c>
      <c r="C9" s="18" t="n">
        <f aca="false">SUM(C6:C8)</f>
        <v>527928</v>
      </c>
      <c r="D9" s="18" t="n">
        <f aca="false">SUM(D6:D8)</f>
        <v>453744</v>
      </c>
      <c r="E9" s="18" t="n">
        <f aca="false">SUM(E6:E8)</f>
        <v>391632</v>
      </c>
      <c r="F9" s="18" t="n">
        <f aca="false">SUM(F6:F8)</f>
        <v>435840</v>
      </c>
    </row>
    <row r="11" customFormat="false" ht="15" hidden="false" customHeight="false" outlineLevel="0" collapsed="false">
      <c r="A11" s="15" t="s">
        <v>39</v>
      </c>
      <c r="B11" s="19" t="n">
        <v>0</v>
      </c>
      <c r="C11" s="19" t="n">
        <f aca="false">$B$9-C9</f>
        <v>-39288</v>
      </c>
      <c r="D11" s="19" t="n">
        <f aca="false">$B$9-D9</f>
        <v>34896</v>
      </c>
      <c r="E11" s="19" t="n">
        <f aca="false">$B$9-E9</f>
        <v>97008</v>
      </c>
      <c r="F11" s="19" t="n">
        <f aca="false">$B$9-F9</f>
        <v>52800</v>
      </c>
    </row>
    <row r="12" customFormat="false" ht="15" hidden="false" customHeight="false" outlineLevel="0" collapsed="false">
      <c r="A12" s="15" t="s">
        <v>40</v>
      </c>
      <c r="B12" s="20" t="n">
        <v>0</v>
      </c>
      <c r="C12" s="20" t="n">
        <f aca="false">IFERROR(C11/$B$9,0)</f>
        <v>-0.0804027504911591</v>
      </c>
      <c r="D12" s="20" t="n">
        <f aca="false">IFERROR(D11/$B$9,0)</f>
        <v>0.0714145383104126</v>
      </c>
      <c r="E12" s="20" t="n">
        <f aca="false">IFERROR(E11/$B$9,0)</f>
        <v>0.19852652259332</v>
      </c>
      <c r="F12" s="20" t="n">
        <f aca="false">IFERROR(F11/$B$9,0)</f>
        <v>0.108055009823183</v>
      </c>
    </row>
    <row r="14" customFormat="false" ht="15" hidden="false" customHeight="false" outlineLevel="0" collapsed="false">
      <c r="A14" s="21" t="s">
        <v>41</v>
      </c>
      <c r="B14" s="22" t="str">
        <f aca="false">IF(AND(C12&gt;=D12,C12&gt;=E12,C12&gt;=F12),"Incumbent Renewal",IF(AND(D12&gt;=C12,D12&gt;=E12,D12&gt;=F12),"Vendor A",IF(AND(E12&gt;=C12,E12&gt;=D12,E12&gt;=F12),"Vendor B","Vendor C")))</f>
        <v>Vendor B</v>
      </c>
      <c r="C14" s="22"/>
      <c r="D14" s="22"/>
      <c r="E14" s="22"/>
      <c r="F14" s="22"/>
    </row>
    <row r="16" customFormat="false" ht="19.5" hidden="false" customHeight="true" outlineLevel="0" collapsed="false">
      <c r="A16" s="6" t="s">
        <v>42</v>
      </c>
      <c r="B16" s="6"/>
      <c r="C16" s="6"/>
      <c r="D16" s="6"/>
      <c r="E16" s="6"/>
      <c r="F16" s="6"/>
    </row>
    <row r="17" customFormat="false" ht="21.75" hidden="false" customHeight="true" outlineLevel="0" collapsed="false">
      <c r="A17" s="10" t="s">
        <v>32</v>
      </c>
      <c r="B17" s="23"/>
      <c r="C17" s="12" t="s">
        <v>16</v>
      </c>
      <c r="D17" s="13" t="s">
        <v>18</v>
      </c>
      <c r="E17" s="14" t="s">
        <v>20</v>
      </c>
    </row>
    <row r="18" customFormat="false" ht="15" hidden="false" customHeight="false" outlineLevel="0" collapsed="false">
      <c r="A18" s="15" t="s">
        <v>35</v>
      </c>
      <c r="B18" s="23"/>
      <c r="C18" s="24" t="str">
        <f aca="false">'Life &amp; AD&amp;D'!C33</f>
        <v>10 of 10</v>
      </c>
      <c r="D18" s="24" t="str">
        <f aca="false">'Life &amp; AD&amp;D'!D33</f>
        <v>6 of 10</v>
      </c>
      <c r="E18" s="24" t="str">
        <f aca="false">'Life &amp; AD&amp;D'!E33</f>
        <v>10 of 10</v>
      </c>
    </row>
    <row r="19" customFormat="false" ht="15" hidden="false" customHeight="false" outlineLevel="0" collapsed="false">
      <c r="A19" s="15" t="s">
        <v>36</v>
      </c>
      <c r="B19" s="23"/>
      <c r="C19" s="24" t="str">
        <f aca="false">STD!C28</f>
        <v>8 of 8</v>
      </c>
      <c r="D19" s="24" t="str">
        <f aca="false">STD!D28</f>
        <v>5 of 8</v>
      </c>
      <c r="E19" s="24" t="str">
        <f aca="false">STD!E28</f>
        <v>8 of 8</v>
      </c>
    </row>
    <row r="20" customFormat="false" ht="15" hidden="false" customHeight="false" outlineLevel="0" collapsed="false">
      <c r="A20" s="15" t="s">
        <v>37</v>
      </c>
      <c r="B20" s="23"/>
      <c r="C20" s="24" t="str">
        <f aca="false">LTD!C30</f>
        <v>10 of 10</v>
      </c>
      <c r="D20" s="24" t="str">
        <f aca="false">LTD!D30</f>
        <v>6 of 10</v>
      </c>
      <c r="E20" s="24" t="str">
        <f aca="false">LTD!E30</f>
        <v>10 of 10</v>
      </c>
    </row>
  </sheetData>
  <mergeCells count="5">
    <mergeCell ref="A1:F1"/>
    <mergeCell ref="A2:F2"/>
    <mergeCell ref="A4:F4"/>
    <mergeCell ref="B14:F14"/>
    <mergeCell ref="A16:F16"/>
  </mergeCells>
  <conditionalFormatting sqref="C12:F12">
    <cfRule type="expression" priority="2" aboveAverage="0" equalAverage="0" bottom="0" percent="0" rank="0" text="" dxfId="0">
      <formula>C12=MAX($C12:$F12)</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30"/>
    <col collapsed="false" customWidth="true" hidden="false" outlineLevel="0" max="2" min="2" style="0" width="24"/>
    <col collapsed="false" customWidth="true" hidden="false" outlineLevel="0" max="3" min="3" style="0" width="20"/>
    <col collapsed="false" customWidth="true" hidden="false" outlineLevel="0" max="4" min="4" style="0" width="40"/>
  </cols>
  <sheetData>
    <row r="1" customFormat="false" ht="21.75" hidden="false" customHeight="true" outlineLevel="0" collapsed="false">
      <c r="A1" s="1" t="s">
        <v>43</v>
      </c>
      <c r="B1" s="1"/>
      <c r="C1" s="1"/>
      <c r="D1" s="1"/>
    </row>
    <row r="2" customFormat="false" ht="33.75" hidden="false" customHeight="true" outlineLevel="0" collapsed="false">
      <c r="A2" s="9" t="s">
        <v>44</v>
      </c>
      <c r="B2" s="9"/>
      <c r="C2" s="9"/>
      <c r="D2" s="9"/>
    </row>
    <row r="4" customFormat="false" ht="21.75" hidden="false" customHeight="true" outlineLevel="0" collapsed="false">
      <c r="A4" s="10" t="s">
        <v>32</v>
      </c>
      <c r="B4" s="10" t="s">
        <v>45</v>
      </c>
      <c r="C4" s="10" t="s">
        <v>46</v>
      </c>
      <c r="D4" s="10" t="s">
        <v>47</v>
      </c>
    </row>
    <row r="5" customFormat="false" ht="31.5" hidden="false" customHeight="true" outlineLevel="0" collapsed="false">
      <c r="A5" s="25" t="s">
        <v>48</v>
      </c>
      <c r="B5" s="26" t="s">
        <v>49</v>
      </c>
      <c r="C5" s="27" t="n">
        <v>510</v>
      </c>
      <c r="D5" s="26" t="s">
        <v>50</v>
      </c>
    </row>
    <row r="6" customFormat="false" ht="31.5" hidden="false" customHeight="true" outlineLevel="0" collapsed="false">
      <c r="A6" s="25" t="s">
        <v>35</v>
      </c>
      <c r="B6" s="26" t="s">
        <v>51</v>
      </c>
      <c r="C6" s="27" t="n">
        <v>30000</v>
      </c>
      <c r="D6" s="26" t="s">
        <v>52</v>
      </c>
    </row>
    <row r="7" customFormat="false" ht="31.5" hidden="false" customHeight="true" outlineLevel="0" collapsed="false">
      <c r="A7" s="25" t="s">
        <v>36</v>
      </c>
      <c r="B7" s="26" t="s">
        <v>53</v>
      </c>
      <c r="C7" s="27" t="n">
        <v>380000</v>
      </c>
      <c r="D7" s="26" t="s">
        <v>54</v>
      </c>
    </row>
    <row r="8" customFormat="false" ht="31.5" hidden="false" customHeight="true" outlineLevel="0" collapsed="false">
      <c r="A8" s="25" t="s">
        <v>37</v>
      </c>
      <c r="B8" s="26" t="s">
        <v>55</v>
      </c>
      <c r="C8" s="27" t="n">
        <v>2760000</v>
      </c>
      <c r="D8" s="26" t="s">
        <v>56</v>
      </c>
    </row>
  </sheetData>
  <mergeCells count="2">
    <mergeCell ref="A1:D1"/>
    <mergeCell ref="A2:D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34"/>
    <col collapsed="false" customWidth="true" hidden="false" outlineLevel="0" max="5" min="2" style="0" width="15"/>
    <col collapsed="false" customWidth="true" hidden="false" outlineLevel="0" max="6" min="6" style="0" width="18"/>
  </cols>
  <sheetData>
    <row r="1" customFormat="false" ht="21.75" hidden="false" customHeight="true" outlineLevel="0" collapsed="false">
      <c r="A1" s="1" t="s">
        <v>57</v>
      </c>
      <c r="B1" s="1"/>
      <c r="C1" s="1"/>
      <c r="D1" s="1"/>
      <c r="E1" s="1"/>
      <c r="F1" s="1"/>
    </row>
    <row r="2" customFormat="false" ht="30" hidden="false" customHeight="true" outlineLevel="0" collapsed="false">
      <c r="A2" s="9" t="s">
        <v>58</v>
      </c>
      <c r="B2" s="9"/>
      <c r="C2" s="9"/>
      <c r="D2" s="9"/>
      <c r="E2" s="9"/>
      <c r="F2" s="9"/>
    </row>
    <row r="4" customFormat="false" ht="19.5" hidden="false" customHeight="true" outlineLevel="0" collapsed="false">
      <c r="A4" s="6" t="s">
        <v>59</v>
      </c>
      <c r="B4" s="6"/>
      <c r="C4" s="6"/>
      <c r="D4" s="6"/>
      <c r="E4" s="6"/>
      <c r="F4" s="6"/>
    </row>
    <row r="5" customFormat="false" ht="25.5" hidden="false" customHeight="true" outlineLevel="0" collapsed="false">
      <c r="A5" s="10" t="s">
        <v>60</v>
      </c>
      <c r="B5" s="10" t="s">
        <v>33</v>
      </c>
      <c r="C5" s="11" t="s">
        <v>34</v>
      </c>
      <c r="D5" s="12" t="s">
        <v>16</v>
      </c>
      <c r="E5" s="13" t="s">
        <v>18</v>
      </c>
      <c r="F5" s="14" t="s">
        <v>20</v>
      </c>
    </row>
    <row r="6" customFormat="false" ht="15" hidden="false" customHeight="false" outlineLevel="0" collapsed="false">
      <c r="A6" s="15" t="s">
        <v>61</v>
      </c>
      <c r="B6" s="28" t="n">
        <v>0.1</v>
      </c>
      <c r="C6" s="28" t="n">
        <v>0.108</v>
      </c>
      <c r="D6" s="28" t="n">
        <v>0.095</v>
      </c>
      <c r="E6" s="28" t="n">
        <v>0.082</v>
      </c>
      <c r="F6" s="28" t="n">
        <v>0.09</v>
      </c>
    </row>
    <row r="7" customFormat="false" ht="15" hidden="false" customHeight="false" outlineLevel="0" collapsed="false">
      <c r="A7" s="15" t="s">
        <v>62</v>
      </c>
      <c r="B7" s="28" t="n">
        <v>0.02</v>
      </c>
      <c r="C7" s="28" t="n">
        <v>0.021</v>
      </c>
      <c r="D7" s="28" t="n">
        <v>0.019</v>
      </c>
      <c r="E7" s="28" t="n">
        <v>0.016</v>
      </c>
      <c r="F7" s="28" t="n">
        <v>0.018</v>
      </c>
    </row>
    <row r="8" customFormat="false" ht="15" hidden="false" customHeight="false" outlineLevel="0" collapsed="false">
      <c r="A8" s="15" t="s">
        <v>63</v>
      </c>
      <c r="B8" s="29" t="n">
        <f aca="false">'Census &amp; Volume'!$C$6</f>
        <v>30000</v>
      </c>
      <c r="C8" s="29" t="n">
        <f aca="false">'Census &amp; Volume'!$C$6</f>
        <v>30000</v>
      </c>
      <c r="D8" s="29" t="n">
        <f aca="false">'Census &amp; Volume'!$C$6</f>
        <v>30000</v>
      </c>
      <c r="E8" s="29" t="n">
        <f aca="false">'Census &amp; Volume'!$C$6</f>
        <v>30000</v>
      </c>
      <c r="F8" s="29" t="n">
        <f aca="false">'Census &amp; Volume'!$C$6</f>
        <v>30000</v>
      </c>
    </row>
    <row r="9" customFormat="false" ht="15" hidden="false" customHeight="false" outlineLevel="0" collapsed="false">
      <c r="A9" s="15" t="s">
        <v>64</v>
      </c>
      <c r="B9" s="19" t="n">
        <f aca="false">B8*B6</f>
        <v>3000</v>
      </c>
      <c r="C9" s="19" t="n">
        <f aca="false">C8*C6</f>
        <v>3240</v>
      </c>
      <c r="D9" s="19" t="n">
        <f aca="false">D8*D6</f>
        <v>2850</v>
      </c>
      <c r="E9" s="19" t="n">
        <f aca="false">E8*E6</f>
        <v>2460</v>
      </c>
      <c r="F9" s="19" t="n">
        <f aca="false">F8*F6</f>
        <v>2700</v>
      </c>
    </row>
    <row r="10" customFormat="false" ht="15" hidden="false" customHeight="false" outlineLevel="0" collapsed="false">
      <c r="A10" s="15" t="s">
        <v>65</v>
      </c>
      <c r="B10" s="19" t="n">
        <f aca="false">B8*B7</f>
        <v>600</v>
      </c>
      <c r="C10" s="19" t="n">
        <f aca="false">C8*C7</f>
        <v>630</v>
      </c>
      <c r="D10" s="19" t="n">
        <f aca="false">D8*D7</f>
        <v>570</v>
      </c>
      <c r="E10" s="19" t="n">
        <f aca="false">E8*E7</f>
        <v>480</v>
      </c>
      <c r="F10" s="19" t="n">
        <f aca="false">F8*F7</f>
        <v>540</v>
      </c>
    </row>
    <row r="11" customFormat="false" ht="15" hidden="false" customHeight="false" outlineLevel="0" collapsed="false">
      <c r="A11" s="17" t="s">
        <v>66</v>
      </c>
      <c r="B11" s="30" t="n">
        <f aca="false">B9+B10</f>
        <v>3600</v>
      </c>
      <c r="C11" s="30" t="n">
        <f aca="false">C9+C10</f>
        <v>3870</v>
      </c>
      <c r="D11" s="30" t="n">
        <f aca="false">D9+D10</f>
        <v>3420</v>
      </c>
      <c r="E11" s="30" t="n">
        <f aca="false">E9+E10</f>
        <v>2940</v>
      </c>
      <c r="F11" s="30" t="n">
        <f aca="false">F9+F10</f>
        <v>3240</v>
      </c>
    </row>
    <row r="12" customFormat="false" ht="15" hidden="false" customHeight="false" outlineLevel="0" collapsed="false">
      <c r="A12" s="31" t="s">
        <v>67</v>
      </c>
      <c r="B12" s="32" t="n">
        <f aca="false">B11*12</f>
        <v>43200</v>
      </c>
      <c r="C12" s="32" t="n">
        <f aca="false">C11*12</f>
        <v>46440</v>
      </c>
      <c r="D12" s="32" t="n">
        <f aca="false">D11*12</f>
        <v>41040</v>
      </c>
      <c r="E12" s="32" t="n">
        <f aca="false">E11*12</f>
        <v>35280</v>
      </c>
      <c r="F12" s="32" t="n">
        <f aca="false">F11*12</f>
        <v>38880</v>
      </c>
    </row>
    <row r="14" customFormat="false" ht="15" hidden="false" customHeight="false" outlineLevel="0" collapsed="false">
      <c r="A14" s="15" t="s">
        <v>68</v>
      </c>
      <c r="B14" s="19" t="n">
        <v>0</v>
      </c>
      <c r="C14" s="19" t="n">
        <f aca="false">$B$12-C12</f>
        <v>-3240</v>
      </c>
      <c r="D14" s="19" t="n">
        <f aca="false">$B$12-D12</f>
        <v>2160</v>
      </c>
      <c r="E14" s="19" t="n">
        <f aca="false">$B$12-E12</f>
        <v>7920</v>
      </c>
      <c r="F14" s="19" t="n">
        <f aca="false">$B$12-F12</f>
        <v>4320</v>
      </c>
    </row>
    <row r="15" customFormat="false" ht="15" hidden="false" customHeight="false" outlineLevel="0" collapsed="false">
      <c r="A15" s="15" t="s">
        <v>69</v>
      </c>
      <c r="B15" s="20" t="n">
        <v>0</v>
      </c>
      <c r="C15" s="20" t="n">
        <f aca="false">IFERROR(C14/$B$12,0)</f>
        <v>-0.075</v>
      </c>
      <c r="D15" s="20" t="n">
        <f aca="false">IFERROR(D14/$B$12,0)</f>
        <v>0.05</v>
      </c>
      <c r="E15" s="20" t="n">
        <f aca="false">IFERROR(E14/$B$12,0)</f>
        <v>0.183333333333333</v>
      </c>
      <c r="F15" s="20" t="n">
        <f aca="false">IFERROR(F14/$B$12,0)</f>
        <v>0.1</v>
      </c>
    </row>
    <row r="17" customFormat="false" ht="15" hidden="false" customHeight="false" outlineLevel="0" collapsed="false">
      <c r="A17" s="21" t="s">
        <v>70</v>
      </c>
      <c r="B17" s="22" t="str">
        <f aca="false">IF(AND(C15&gt;=D15,C15&gt;=E15,C15&gt;=F15),"Incumbent Renewal",IF(AND(D15&gt;=C15,D15&gt;=E15,D15&gt;=F15),"Vendor A",IF(AND(E15&gt;=C15,E15&gt;=D15,E15&gt;=F15),"Vendor B","Vendor C")))</f>
        <v>Vendor B</v>
      </c>
      <c r="C17" s="22"/>
      <c r="D17" s="22"/>
      <c r="E17" s="22"/>
      <c r="F17" s="22"/>
    </row>
    <row r="19" customFormat="false" ht="19.5" hidden="false" customHeight="true" outlineLevel="0" collapsed="false">
      <c r="A19" s="6" t="s">
        <v>71</v>
      </c>
      <c r="B19" s="6"/>
      <c r="C19" s="6"/>
      <c r="D19" s="6"/>
      <c r="E19" s="6"/>
      <c r="F19" s="6"/>
    </row>
    <row r="20" customFormat="false" ht="30" hidden="false" customHeight="true" outlineLevel="0" collapsed="false">
      <c r="A20" s="9" t="s">
        <v>72</v>
      </c>
      <c r="B20" s="9"/>
      <c r="C20" s="9"/>
      <c r="D20" s="9"/>
      <c r="E20" s="9"/>
      <c r="F20" s="9"/>
    </row>
    <row r="21" customFormat="false" ht="24" hidden="false" customHeight="true" outlineLevel="0" collapsed="false">
      <c r="A21" s="10" t="s">
        <v>73</v>
      </c>
      <c r="B21" s="11" t="s">
        <v>74</v>
      </c>
      <c r="C21" s="12" t="s">
        <v>16</v>
      </c>
      <c r="D21" s="13" t="s">
        <v>18</v>
      </c>
      <c r="E21" s="14" t="s">
        <v>20</v>
      </c>
    </row>
    <row r="22" customFormat="false" ht="27.75" hidden="false" customHeight="true" outlineLevel="0" collapsed="false">
      <c r="A22" s="25" t="s">
        <v>75</v>
      </c>
      <c r="B22" s="26" t="s">
        <v>76</v>
      </c>
      <c r="C22" s="26" t="s">
        <v>77</v>
      </c>
      <c r="D22" s="33" t="s">
        <v>78</v>
      </c>
      <c r="E22" s="26" t="s">
        <v>77</v>
      </c>
    </row>
    <row r="23" customFormat="false" ht="27.75" hidden="false" customHeight="true" outlineLevel="0" collapsed="false">
      <c r="A23" s="25" t="s">
        <v>79</v>
      </c>
      <c r="B23" s="26" t="s">
        <v>80</v>
      </c>
      <c r="C23" s="26" t="s">
        <v>77</v>
      </c>
      <c r="D23" s="33" t="s">
        <v>81</v>
      </c>
      <c r="E23" s="26" t="s">
        <v>77</v>
      </c>
    </row>
    <row r="24" customFormat="false" ht="27.75" hidden="false" customHeight="true" outlineLevel="0" collapsed="false">
      <c r="A24" s="25" t="s">
        <v>82</v>
      </c>
      <c r="B24" s="26" t="s">
        <v>83</v>
      </c>
      <c r="C24" s="26" t="s">
        <v>77</v>
      </c>
      <c r="D24" s="26" t="s">
        <v>77</v>
      </c>
      <c r="E24" s="26" t="s">
        <v>77</v>
      </c>
    </row>
    <row r="25" customFormat="false" ht="27.75" hidden="false" customHeight="true" outlineLevel="0" collapsed="false">
      <c r="A25" s="25" t="s">
        <v>84</v>
      </c>
      <c r="B25" s="26" t="s">
        <v>85</v>
      </c>
      <c r="C25" s="26" t="s">
        <v>77</v>
      </c>
      <c r="D25" s="26" t="s">
        <v>77</v>
      </c>
      <c r="E25" s="26" t="s">
        <v>77</v>
      </c>
    </row>
    <row r="26" customFormat="false" ht="27.75" hidden="false" customHeight="true" outlineLevel="0" collapsed="false">
      <c r="A26" s="25" t="s">
        <v>86</v>
      </c>
      <c r="B26" s="26" t="s">
        <v>87</v>
      </c>
      <c r="C26" s="26" t="s">
        <v>77</v>
      </c>
      <c r="D26" s="33" t="s">
        <v>88</v>
      </c>
      <c r="E26" s="26" t="s">
        <v>77</v>
      </c>
    </row>
    <row r="27" customFormat="false" ht="27.75" hidden="false" customHeight="true" outlineLevel="0" collapsed="false">
      <c r="A27" s="25" t="s">
        <v>89</v>
      </c>
      <c r="B27" s="26" t="s">
        <v>90</v>
      </c>
      <c r="C27" s="26" t="s">
        <v>77</v>
      </c>
      <c r="D27" s="26" t="s">
        <v>77</v>
      </c>
      <c r="E27" s="26" t="s">
        <v>77</v>
      </c>
    </row>
    <row r="28" customFormat="false" ht="27.75" hidden="false" customHeight="true" outlineLevel="0" collapsed="false">
      <c r="A28" s="25" t="s">
        <v>91</v>
      </c>
      <c r="B28" s="26" t="s">
        <v>92</v>
      </c>
      <c r="C28" s="26" t="s">
        <v>77</v>
      </c>
      <c r="D28" s="33" t="s">
        <v>93</v>
      </c>
      <c r="E28" s="26" t="s">
        <v>77</v>
      </c>
    </row>
    <row r="29" customFormat="false" ht="27.75" hidden="false" customHeight="true" outlineLevel="0" collapsed="false">
      <c r="A29" s="25" t="s">
        <v>94</v>
      </c>
      <c r="B29" s="26" t="s">
        <v>95</v>
      </c>
      <c r="C29" s="26" t="s">
        <v>77</v>
      </c>
      <c r="D29" s="26" t="s">
        <v>77</v>
      </c>
      <c r="E29" s="26" t="s">
        <v>77</v>
      </c>
    </row>
    <row r="30" customFormat="false" ht="27.75" hidden="false" customHeight="true" outlineLevel="0" collapsed="false">
      <c r="A30" s="25" t="s">
        <v>96</v>
      </c>
      <c r="B30" s="26" t="s">
        <v>97</v>
      </c>
      <c r="C30" s="26" t="s">
        <v>77</v>
      </c>
      <c r="D30" s="26" t="s">
        <v>77</v>
      </c>
      <c r="E30" s="26" t="s">
        <v>77</v>
      </c>
    </row>
    <row r="31" customFormat="false" ht="27.75" hidden="false" customHeight="true" outlineLevel="0" collapsed="false">
      <c r="A31" s="25" t="s">
        <v>98</v>
      </c>
      <c r="B31" s="26" t="s">
        <v>99</v>
      </c>
      <c r="C31" s="26" t="s">
        <v>77</v>
      </c>
      <c r="D31" s="26" t="s">
        <v>77</v>
      </c>
      <c r="E31" s="26" t="s">
        <v>77</v>
      </c>
    </row>
    <row r="33" customFormat="false" ht="19.5" hidden="false" customHeight="true" outlineLevel="0" collapsed="false">
      <c r="A33" s="17" t="s">
        <v>100</v>
      </c>
      <c r="B33" s="34"/>
      <c r="C33" s="35" t="str">
        <f aca="false">COUNTIF(C22:C31,"Full Match*")&amp;" of 10"</f>
        <v>10 of 10</v>
      </c>
      <c r="D33" s="35" t="str">
        <f aca="false">COUNTIF(D22:D31,"Full Match*")&amp;" of 10"</f>
        <v>6 of 10</v>
      </c>
      <c r="E33" s="35" t="str">
        <f aca="false">COUNTIF(E22:E31,"Full Match*")&amp;" of 10"</f>
        <v>10 of 10</v>
      </c>
    </row>
  </sheetData>
  <mergeCells count="6">
    <mergeCell ref="A1:F1"/>
    <mergeCell ref="A2:F2"/>
    <mergeCell ref="A4:F4"/>
    <mergeCell ref="B17:F17"/>
    <mergeCell ref="A19:F19"/>
    <mergeCell ref="A20:F20"/>
  </mergeCells>
  <conditionalFormatting sqref="C15:F15">
    <cfRule type="expression" priority="2" aboveAverage="0" equalAverage="0" bottom="0" percent="0" rank="0" text="" dxfId="0">
      <formula>C15=MAX($C15:$F15)</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34"/>
    <col collapsed="false" customWidth="true" hidden="false" outlineLevel="0" max="5" min="2" style="0" width="15"/>
    <col collapsed="false" customWidth="true" hidden="false" outlineLevel="0" max="6" min="6" style="0" width="18"/>
  </cols>
  <sheetData>
    <row r="1" customFormat="false" ht="21.75" hidden="false" customHeight="true" outlineLevel="0" collapsed="false">
      <c r="A1" s="1" t="s">
        <v>101</v>
      </c>
      <c r="B1" s="1"/>
      <c r="C1" s="1"/>
      <c r="D1" s="1"/>
      <c r="E1" s="1"/>
      <c r="F1" s="1"/>
    </row>
    <row r="2" customFormat="false" ht="30" hidden="false" customHeight="true" outlineLevel="0" collapsed="false">
      <c r="A2" s="9" t="s">
        <v>102</v>
      </c>
      <c r="B2" s="9"/>
      <c r="C2" s="9"/>
      <c r="D2" s="9"/>
      <c r="E2" s="9"/>
      <c r="F2" s="9"/>
    </row>
    <row r="4" customFormat="false" ht="19.5" hidden="false" customHeight="true" outlineLevel="0" collapsed="false">
      <c r="A4" s="6" t="s">
        <v>59</v>
      </c>
      <c r="B4" s="6"/>
      <c r="C4" s="6"/>
      <c r="D4" s="6"/>
      <c r="E4" s="6"/>
      <c r="F4" s="6"/>
    </row>
    <row r="5" customFormat="false" ht="25.5" hidden="false" customHeight="true" outlineLevel="0" collapsed="false">
      <c r="A5" s="10" t="s">
        <v>60</v>
      </c>
      <c r="B5" s="10" t="s">
        <v>33</v>
      </c>
      <c r="C5" s="11" t="s">
        <v>34</v>
      </c>
      <c r="D5" s="12" t="s">
        <v>16</v>
      </c>
      <c r="E5" s="13" t="s">
        <v>18</v>
      </c>
      <c r="F5" s="14" t="s">
        <v>20</v>
      </c>
    </row>
    <row r="6" customFormat="false" ht="15" hidden="false" customHeight="false" outlineLevel="0" collapsed="false">
      <c r="A6" s="15" t="s">
        <v>103</v>
      </c>
      <c r="B6" s="28" t="n">
        <v>0.65</v>
      </c>
      <c r="C6" s="28" t="n">
        <v>0.7</v>
      </c>
      <c r="D6" s="28" t="n">
        <v>0.6</v>
      </c>
      <c r="E6" s="28" t="n">
        <v>0.52</v>
      </c>
      <c r="F6" s="28" t="n">
        <v>0.58</v>
      </c>
    </row>
    <row r="7" customFormat="false" ht="15" hidden="false" customHeight="false" outlineLevel="0" collapsed="false">
      <c r="A7" s="15" t="s">
        <v>104</v>
      </c>
      <c r="B7" s="29" t="n">
        <f aca="false">'Census &amp; Volume'!$C$7/10</f>
        <v>38000</v>
      </c>
      <c r="C7" s="29" t="n">
        <f aca="false">'Census &amp; Volume'!$C$7/10</f>
        <v>38000</v>
      </c>
      <c r="D7" s="29" t="n">
        <f aca="false">'Census &amp; Volume'!$C$7/10</f>
        <v>38000</v>
      </c>
      <c r="E7" s="29" t="n">
        <f aca="false">'Census &amp; Volume'!$C$7/10</f>
        <v>38000</v>
      </c>
      <c r="F7" s="29" t="n">
        <f aca="false">'Census &amp; Volume'!$C$7/10</f>
        <v>38000</v>
      </c>
    </row>
    <row r="8" customFormat="false" ht="15" hidden="false" customHeight="false" outlineLevel="0" collapsed="false">
      <c r="A8" s="17" t="s">
        <v>105</v>
      </c>
      <c r="B8" s="30" t="n">
        <f aca="false">B7*B6</f>
        <v>24700</v>
      </c>
      <c r="C8" s="30" t="n">
        <f aca="false">C7*C6</f>
        <v>26600</v>
      </c>
      <c r="D8" s="30" t="n">
        <f aca="false">D7*D6</f>
        <v>22800</v>
      </c>
      <c r="E8" s="30" t="n">
        <f aca="false">E7*E6</f>
        <v>19760</v>
      </c>
      <c r="F8" s="30" t="n">
        <f aca="false">F7*F6</f>
        <v>22040</v>
      </c>
    </row>
    <row r="9" customFormat="false" ht="15" hidden="false" customHeight="false" outlineLevel="0" collapsed="false">
      <c r="A9" s="31" t="s">
        <v>67</v>
      </c>
      <c r="B9" s="32" t="n">
        <f aca="false">B8*12</f>
        <v>296400</v>
      </c>
      <c r="C9" s="32" t="n">
        <f aca="false">C8*12</f>
        <v>319200</v>
      </c>
      <c r="D9" s="32" t="n">
        <f aca="false">D8*12</f>
        <v>273600</v>
      </c>
      <c r="E9" s="32" t="n">
        <f aca="false">E8*12</f>
        <v>237120</v>
      </c>
      <c r="F9" s="32" t="n">
        <f aca="false">F8*12</f>
        <v>264480</v>
      </c>
    </row>
    <row r="11" customFormat="false" ht="15" hidden="false" customHeight="false" outlineLevel="0" collapsed="false">
      <c r="A11" s="15" t="s">
        <v>68</v>
      </c>
      <c r="B11" s="19" t="n">
        <v>0</v>
      </c>
      <c r="C11" s="19" t="n">
        <f aca="false">$B$9-C9</f>
        <v>-22800</v>
      </c>
      <c r="D11" s="19" t="n">
        <f aca="false">$B$9-D9</f>
        <v>22800</v>
      </c>
      <c r="E11" s="19" t="n">
        <f aca="false">$B$9-E9</f>
        <v>59280</v>
      </c>
      <c r="F11" s="19" t="n">
        <f aca="false">$B$9-F9</f>
        <v>31920</v>
      </c>
    </row>
    <row r="12" customFormat="false" ht="15" hidden="false" customHeight="false" outlineLevel="0" collapsed="false">
      <c r="A12" s="15" t="s">
        <v>69</v>
      </c>
      <c r="B12" s="20" t="n">
        <v>0</v>
      </c>
      <c r="C12" s="20" t="n">
        <f aca="false">IFERROR(C11/$B$9,0)</f>
        <v>-0.0769230769230769</v>
      </c>
      <c r="D12" s="20" t="n">
        <f aca="false">IFERROR(D11/$B$9,0)</f>
        <v>0.0769230769230769</v>
      </c>
      <c r="E12" s="20" t="n">
        <f aca="false">IFERROR(E11/$B$9,0)</f>
        <v>0.2</v>
      </c>
      <c r="F12" s="20" t="n">
        <f aca="false">IFERROR(F11/$B$9,0)</f>
        <v>0.107692307692308</v>
      </c>
    </row>
    <row r="14" customFormat="false" ht="15" hidden="false" customHeight="false" outlineLevel="0" collapsed="false">
      <c r="A14" s="21" t="s">
        <v>70</v>
      </c>
      <c r="B14" s="22" t="str">
        <f aca="false">IF(AND(C12&gt;=D12,C12&gt;=E12,C12&gt;=F12),"Incumbent Renewal",IF(AND(D12&gt;=C12,D12&gt;=E12,D12&gt;=F12),"Vendor A",IF(AND(E12&gt;=C12,E12&gt;=D12,E12&gt;=F12),"Vendor B","Vendor C")))</f>
        <v>Vendor B</v>
      </c>
      <c r="C14" s="22"/>
      <c r="D14" s="22"/>
      <c r="E14" s="22"/>
      <c r="F14" s="22"/>
    </row>
    <row r="16" customFormat="false" ht="19.5" hidden="false" customHeight="true" outlineLevel="0" collapsed="false">
      <c r="A16" s="6" t="s">
        <v>71</v>
      </c>
      <c r="B16" s="6"/>
      <c r="C16" s="6"/>
      <c r="D16" s="6"/>
      <c r="E16" s="6"/>
      <c r="F16" s="6"/>
    </row>
    <row r="17" customFormat="false" ht="30" hidden="false" customHeight="true" outlineLevel="0" collapsed="false">
      <c r="A17" s="9" t="s">
        <v>72</v>
      </c>
      <c r="B17" s="9"/>
      <c r="C17" s="9"/>
      <c r="D17" s="9"/>
      <c r="E17" s="9"/>
      <c r="F17" s="9"/>
    </row>
    <row r="18" customFormat="false" ht="24" hidden="false" customHeight="true" outlineLevel="0" collapsed="false">
      <c r="A18" s="10" t="s">
        <v>73</v>
      </c>
      <c r="B18" s="11" t="s">
        <v>74</v>
      </c>
      <c r="C18" s="12" t="s">
        <v>16</v>
      </c>
      <c r="D18" s="13" t="s">
        <v>18</v>
      </c>
      <c r="E18" s="14" t="s">
        <v>20</v>
      </c>
    </row>
    <row r="19" customFormat="false" ht="27.75" hidden="false" customHeight="true" outlineLevel="0" collapsed="false">
      <c r="A19" s="25" t="s">
        <v>106</v>
      </c>
      <c r="B19" s="26" t="s">
        <v>107</v>
      </c>
      <c r="C19" s="26" t="s">
        <v>77</v>
      </c>
      <c r="D19" s="26" t="s">
        <v>77</v>
      </c>
      <c r="E19" s="26" t="s">
        <v>77</v>
      </c>
    </row>
    <row r="20" customFormat="false" ht="27.75" hidden="false" customHeight="true" outlineLevel="0" collapsed="false">
      <c r="A20" s="25" t="s">
        <v>108</v>
      </c>
      <c r="B20" s="26" t="s">
        <v>109</v>
      </c>
      <c r="C20" s="26" t="s">
        <v>77</v>
      </c>
      <c r="D20" s="33" t="s">
        <v>110</v>
      </c>
      <c r="E20" s="26" t="s">
        <v>77</v>
      </c>
    </row>
    <row r="21" customFormat="false" ht="27.75" hidden="false" customHeight="true" outlineLevel="0" collapsed="false">
      <c r="A21" s="25" t="s">
        <v>111</v>
      </c>
      <c r="B21" s="26" t="s">
        <v>112</v>
      </c>
      <c r="C21" s="26" t="s">
        <v>77</v>
      </c>
      <c r="D21" s="33" t="s">
        <v>113</v>
      </c>
      <c r="E21" s="26" t="s">
        <v>77</v>
      </c>
    </row>
    <row r="22" customFormat="false" ht="27.75" hidden="false" customHeight="true" outlineLevel="0" collapsed="false">
      <c r="A22" s="25" t="s">
        <v>114</v>
      </c>
      <c r="B22" s="26" t="s">
        <v>115</v>
      </c>
      <c r="C22" s="26" t="s">
        <v>77</v>
      </c>
      <c r="D22" s="26" t="s">
        <v>77</v>
      </c>
      <c r="E22" s="26" t="s">
        <v>77</v>
      </c>
    </row>
    <row r="23" customFormat="false" ht="27.75" hidden="false" customHeight="true" outlineLevel="0" collapsed="false">
      <c r="A23" s="25" t="s">
        <v>116</v>
      </c>
      <c r="B23" s="26" t="s">
        <v>117</v>
      </c>
      <c r="C23" s="26" t="s">
        <v>77</v>
      </c>
      <c r="D23" s="33" t="s">
        <v>118</v>
      </c>
      <c r="E23" s="26" t="s">
        <v>77</v>
      </c>
    </row>
    <row r="24" customFormat="false" ht="27.75" hidden="false" customHeight="true" outlineLevel="0" collapsed="false">
      <c r="A24" s="25" t="s">
        <v>119</v>
      </c>
      <c r="B24" s="26" t="s">
        <v>120</v>
      </c>
      <c r="C24" s="26" t="s">
        <v>77</v>
      </c>
      <c r="D24" s="26" t="s">
        <v>77</v>
      </c>
      <c r="E24" s="26" t="s">
        <v>77</v>
      </c>
    </row>
    <row r="25" customFormat="false" ht="27.75" hidden="false" customHeight="true" outlineLevel="0" collapsed="false">
      <c r="A25" s="25" t="s">
        <v>121</v>
      </c>
      <c r="B25" s="26" t="s">
        <v>122</v>
      </c>
      <c r="C25" s="26" t="s">
        <v>77</v>
      </c>
      <c r="D25" s="26" t="s">
        <v>77</v>
      </c>
      <c r="E25" s="26" t="s">
        <v>77</v>
      </c>
    </row>
    <row r="26" customFormat="false" ht="27.75" hidden="false" customHeight="true" outlineLevel="0" collapsed="false">
      <c r="A26" s="25" t="s">
        <v>123</v>
      </c>
      <c r="B26" s="26" t="s">
        <v>124</v>
      </c>
      <c r="C26" s="26" t="s">
        <v>77</v>
      </c>
      <c r="D26" s="26" t="s">
        <v>77</v>
      </c>
      <c r="E26" s="26" t="s">
        <v>77</v>
      </c>
    </row>
    <row r="28" customFormat="false" ht="19.5" hidden="false" customHeight="true" outlineLevel="0" collapsed="false">
      <c r="A28" s="17" t="s">
        <v>100</v>
      </c>
      <c r="B28" s="34"/>
      <c r="C28" s="35" t="str">
        <f aca="false">COUNTIF(C19:C26,"Full Match*")&amp;" of 8"</f>
        <v>8 of 8</v>
      </c>
      <c r="D28" s="35" t="str">
        <f aca="false">COUNTIF(D19:D26,"Full Match*")&amp;" of 8"</f>
        <v>5 of 8</v>
      </c>
      <c r="E28" s="35" t="str">
        <f aca="false">COUNTIF(E19:E26,"Full Match*")&amp;" of 8"</f>
        <v>8 of 8</v>
      </c>
    </row>
  </sheetData>
  <mergeCells count="6">
    <mergeCell ref="A1:F1"/>
    <mergeCell ref="A2:F2"/>
    <mergeCell ref="A4:F4"/>
    <mergeCell ref="B14:F14"/>
    <mergeCell ref="A16:F16"/>
    <mergeCell ref="A17:F17"/>
  </mergeCells>
  <conditionalFormatting sqref="C12:F12">
    <cfRule type="expression" priority="2" aboveAverage="0" equalAverage="0" bottom="0" percent="0" rank="0" text="" dxfId="0">
      <formula>C12=MAX($C12:$F12)</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34"/>
    <col collapsed="false" customWidth="true" hidden="false" outlineLevel="0" max="5" min="2" style="0" width="15"/>
    <col collapsed="false" customWidth="true" hidden="false" outlineLevel="0" max="6" min="6" style="0" width="18"/>
  </cols>
  <sheetData>
    <row r="1" customFormat="false" ht="21.75" hidden="false" customHeight="true" outlineLevel="0" collapsed="false">
      <c r="A1" s="1" t="s">
        <v>125</v>
      </c>
      <c r="B1" s="1"/>
      <c r="C1" s="1"/>
      <c r="D1" s="1"/>
      <c r="E1" s="1"/>
      <c r="F1" s="1"/>
    </row>
    <row r="2" customFormat="false" ht="30" hidden="false" customHeight="true" outlineLevel="0" collapsed="false">
      <c r="A2" s="9" t="s">
        <v>126</v>
      </c>
      <c r="B2" s="9"/>
      <c r="C2" s="9"/>
      <c r="D2" s="9"/>
      <c r="E2" s="9"/>
      <c r="F2" s="9"/>
    </row>
    <row r="4" customFormat="false" ht="19.5" hidden="false" customHeight="true" outlineLevel="0" collapsed="false">
      <c r="A4" s="6" t="s">
        <v>59</v>
      </c>
      <c r="B4" s="6"/>
      <c r="C4" s="6"/>
      <c r="D4" s="6"/>
      <c r="E4" s="6"/>
      <c r="F4" s="6"/>
    </row>
    <row r="5" customFormat="false" ht="25.5" hidden="false" customHeight="true" outlineLevel="0" collapsed="false">
      <c r="A5" s="10" t="s">
        <v>60</v>
      </c>
      <c r="B5" s="10" t="s">
        <v>33</v>
      </c>
      <c r="C5" s="11" t="s">
        <v>34</v>
      </c>
      <c r="D5" s="12" t="s">
        <v>16</v>
      </c>
      <c r="E5" s="13" t="s">
        <v>18</v>
      </c>
      <c r="F5" s="14" t="s">
        <v>20</v>
      </c>
    </row>
    <row r="6" customFormat="false" ht="15" hidden="false" customHeight="false" outlineLevel="0" collapsed="false">
      <c r="A6" s="15" t="s">
        <v>127</v>
      </c>
      <c r="B6" s="28" t="n">
        <v>0.45</v>
      </c>
      <c r="C6" s="28" t="n">
        <v>0.49</v>
      </c>
      <c r="D6" s="28" t="n">
        <v>0.42</v>
      </c>
      <c r="E6" s="28" t="n">
        <v>0.36</v>
      </c>
      <c r="F6" s="28" t="n">
        <v>0.4</v>
      </c>
    </row>
    <row r="7" customFormat="false" ht="15" hidden="false" customHeight="false" outlineLevel="0" collapsed="false">
      <c r="A7" s="15" t="s">
        <v>128</v>
      </c>
      <c r="B7" s="29" t="n">
        <f aca="false">'Census &amp; Volume'!$C$8/100</f>
        <v>27600</v>
      </c>
      <c r="C7" s="29" t="n">
        <f aca="false">'Census &amp; Volume'!$C$8/100</f>
        <v>27600</v>
      </c>
      <c r="D7" s="29" t="n">
        <f aca="false">'Census &amp; Volume'!$C$8/100</f>
        <v>27600</v>
      </c>
      <c r="E7" s="29" t="n">
        <f aca="false">'Census &amp; Volume'!$C$8/100</f>
        <v>27600</v>
      </c>
      <c r="F7" s="29" t="n">
        <f aca="false">'Census &amp; Volume'!$C$8/100</f>
        <v>27600</v>
      </c>
    </row>
    <row r="8" customFormat="false" ht="15" hidden="false" customHeight="false" outlineLevel="0" collapsed="false">
      <c r="A8" s="17" t="s">
        <v>105</v>
      </c>
      <c r="B8" s="30" t="n">
        <f aca="false">B7*B6</f>
        <v>12420</v>
      </c>
      <c r="C8" s="30" t="n">
        <f aca="false">C7*C6</f>
        <v>13524</v>
      </c>
      <c r="D8" s="30" t="n">
        <f aca="false">D7*D6</f>
        <v>11592</v>
      </c>
      <c r="E8" s="30" t="n">
        <f aca="false">E7*E6</f>
        <v>9936</v>
      </c>
      <c r="F8" s="30" t="n">
        <f aca="false">F7*F6</f>
        <v>11040</v>
      </c>
    </row>
    <row r="9" customFormat="false" ht="15" hidden="false" customHeight="false" outlineLevel="0" collapsed="false">
      <c r="A9" s="31" t="s">
        <v>67</v>
      </c>
      <c r="B9" s="32" t="n">
        <f aca="false">B8*12</f>
        <v>149040</v>
      </c>
      <c r="C9" s="32" t="n">
        <f aca="false">C8*12</f>
        <v>162288</v>
      </c>
      <c r="D9" s="32" t="n">
        <f aca="false">D8*12</f>
        <v>139104</v>
      </c>
      <c r="E9" s="32" t="n">
        <f aca="false">E8*12</f>
        <v>119232</v>
      </c>
      <c r="F9" s="32" t="n">
        <f aca="false">F8*12</f>
        <v>132480</v>
      </c>
    </row>
    <row r="11" customFormat="false" ht="15" hidden="false" customHeight="false" outlineLevel="0" collapsed="false">
      <c r="A11" s="15" t="s">
        <v>68</v>
      </c>
      <c r="B11" s="19" t="n">
        <v>0</v>
      </c>
      <c r="C11" s="19" t="n">
        <f aca="false">$B$9-C9</f>
        <v>-13248</v>
      </c>
      <c r="D11" s="19" t="n">
        <f aca="false">$B$9-D9</f>
        <v>9936</v>
      </c>
      <c r="E11" s="19" t="n">
        <f aca="false">$B$9-E9</f>
        <v>29808</v>
      </c>
      <c r="F11" s="19" t="n">
        <f aca="false">$B$9-F9</f>
        <v>16560</v>
      </c>
    </row>
    <row r="12" customFormat="false" ht="15" hidden="false" customHeight="false" outlineLevel="0" collapsed="false">
      <c r="A12" s="15" t="s">
        <v>69</v>
      </c>
      <c r="B12" s="20" t="n">
        <v>0</v>
      </c>
      <c r="C12" s="20" t="n">
        <f aca="false">IFERROR(C11/$B$9,0)</f>
        <v>-0.0888888888888889</v>
      </c>
      <c r="D12" s="20" t="n">
        <f aca="false">IFERROR(D11/$B$9,0)</f>
        <v>0.0666666666666667</v>
      </c>
      <c r="E12" s="20" t="n">
        <f aca="false">IFERROR(E11/$B$9,0)</f>
        <v>0.2</v>
      </c>
      <c r="F12" s="20" t="n">
        <f aca="false">IFERROR(F11/$B$9,0)</f>
        <v>0.111111111111111</v>
      </c>
    </row>
    <row r="14" customFormat="false" ht="15" hidden="false" customHeight="false" outlineLevel="0" collapsed="false">
      <c r="A14" s="21" t="s">
        <v>70</v>
      </c>
      <c r="B14" s="22" t="str">
        <f aca="false">IF(AND(C12&gt;=D12,C12&gt;=E12,C12&gt;=F12),"Incumbent Renewal",IF(AND(D12&gt;=C12,D12&gt;=E12,D12&gt;=F12),"Vendor A",IF(AND(E12&gt;=C12,E12&gt;=D12,E12&gt;=F12),"Vendor B","Vendor C")))</f>
        <v>Vendor B</v>
      </c>
      <c r="C14" s="22"/>
      <c r="D14" s="22"/>
      <c r="E14" s="22"/>
      <c r="F14" s="22"/>
    </row>
    <row r="16" customFormat="false" ht="19.5" hidden="false" customHeight="true" outlineLevel="0" collapsed="false">
      <c r="A16" s="6" t="s">
        <v>71</v>
      </c>
      <c r="B16" s="6"/>
      <c r="C16" s="6"/>
      <c r="D16" s="6"/>
      <c r="E16" s="6"/>
      <c r="F16" s="6"/>
    </row>
    <row r="17" customFormat="false" ht="30" hidden="false" customHeight="true" outlineLevel="0" collapsed="false">
      <c r="A17" s="9" t="s">
        <v>72</v>
      </c>
      <c r="B17" s="9"/>
      <c r="C17" s="9"/>
      <c r="D17" s="9"/>
      <c r="E17" s="9"/>
      <c r="F17" s="9"/>
    </row>
    <row r="18" customFormat="false" ht="24" hidden="false" customHeight="true" outlineLevel="0" collapsed="false">
      <c r="A18" s="10" t="s">
        <v>73</v>
      </c>
      <c r="B18" s="11" t="s">
        <v>74</v>
      </c>
      <c r="C18" s="12" t="s">
        <v>16</v>
      </c>
      <c r="D18" s="13" t="s">
        <v>18</v>
      </c>
      <c r="E18" s="14" t="s">
        <v>20</v>
      </c>
    </row>
    <row r="19" customFormat="false" ht="27.75" hidden="false" customHeight="true" outlineLevel="0" collapsed="false">
      <c r="A19" s="25" t="s">
        <v>106</v>
      </c>
      <c r="B19" s="26" t="s">
        <v>129</v>
      </c>
      <c r="C19" s="26" t="s">
        <v>77</v>
      </c>
      <c r="D19" s="26" t="s">
        <v>77</v>
      </c>
      <c r="E19" s="26" t="s">
        <v>77</v>
      </c>
    </row>
    <row r="20" customFormat="false" ht="27.75" hidden="false" customHeight="true" outlineLevel="0" collapsed="false">
      <c r="A20" s="25" t="s">
        <v>130</v>
      </c>
      <c r="B20" s="26" t="s">
        <v>97</v>
      </c>
      <c r="C20" s="26" t="s">
        <v>77</v>
      </c>
      <c r="D20" s="33" t="s">
        <v>131</v>
      </c>
      <c r="E20" s="26" t="s">
        <v>77</v>
      </c>
    </row>
    <row r="21" customFormat="false" ht="27.75" hidden="false" customHeight="true" outlineLevel="0" collapsed="false">
      <c r="A21" s="25" t="s">
        <v>132</v>
      </c>
      <c r="B21" s="26" t="s">
        <v>133</v>
      </c>
      <c r="C21" s="26" t="s">
        <v>77</v>
      </c>
      <c r="D21" s="33" t="s">
        <v>134</v>
      </c>
      <c r="E21" s="26" t="s">
        <v>77</v>
      </c>
    </row>
    <row r="22" customFormat="false" ht="27.75" hidden="false" customHeight="true" outlineLevel="0" collapsed="false">
      <c r="A22" s="25" t="s">
        <v>116</v>
      </c>
      <c r="B22" s="26" t="s">
        <v>135</v>
      </c>
      <c r="C22" s="26" t="s">
        <v>77</v>
      </c>
      <c r="D22" s="26" t="s">
        <v>77</v>
      </c>
      <c r="E22" s="26" t="s">
        <v>77</v>
      </c>
    </row>
    <row r="23" customFormat="false" ht="27.75" hidden="false" customHeight="true" outlineLevel="0" collapsed="false">
      <c r="A23" s="25" t="s">
        <v>136</v>
      </c>
      <c r="B23" s="26" t="s">
        <v>137</v>
      </c>
      <c r="C23" s="26" t="s">
        <v>77</v>
      </c>
      <c r="D23" s="33" t="s">
        <v>138</v>
      </c>
      <c r="E23" s="26" t="s">
        <v>77</v>
      </c>
    </row>
    <row r="24" customFormat="false" ht="27.75" hidden="false" customHeight="true" outlineLevel="0" collapsed="false">
      <c r="A24" s="25" t="s">
        <v>139</v>
      </c>
      <c r="B24" s="26" t="s">
        <v>140</v>
      </c>
      <c r="C24" s="26" t="s">
        <v>77</v>
      </c>
      <c r="D24" s="26" t="s">
        <v>77</v>
      </c>
      <c r="E24" s="26" t="s">
        <v>77</v>
      </c>
    </row>
    <row r="25" customFormat="false" ht="27.75" hidden="false" customHeight="true" outlineLevel="0" collapsed="false">
      <c r="A25" s="25" t="s">
        <v>141</v>
      </c>
      <c r="B25" s="26" t="s">
        <v>142</v>
      </c>
      <c r="C25" s="26" t="s">
        <v>77</v>
      </c>
      <c r="D25" s="33" t="s">
        <v>143</v>
      </c>
      <c r="E25" s="26" t="s">
        <v>77</v>
      </c>
    </row>
    <row r="26" customFormat="false" ht="27.75" hidden="false" customHeight="true" outlineLevel="0" collapsed="false">
      <c r="A26" s="25" t="s">
        <v>121</v>
      </c>
      <c r="B26" s="26" t="s">
        <v>122</v>
      </c>
      <c r="C26" s="26" t="s">
        <v>77</v>
      </c>
      <c r="D26" s="26" t="s">
        <v>77</v>
      </c>
      <c r="E26" s="26" t="s">
        <v>77</v>
      </c>
    </row>
    <row r="27" customFormat="false" ht="27.75" hidden="false" customHeight="true" outlineLevel="0" collapsed="false">
      <c r="A27" s="25" t="s">
        <v>144</v>
      </c>
      <c r="B27" s="26" t="s">
        <v>145</v>
      </c>
      <c r="C27" s="26" t="s">
        <v>77</v>
      </c>
      <c r="D27" s="26" t="s">
        <v>77</v>
      </c>
      <c r="E27" s="26" t="s">
        <v>77</v>
      </c>
    </row>
    <row r="28" customFormat="false" ht="27.75" hidden="false" customHeight="true" outlineLevel="0" collapsed="false">
      <c r="A28" s="25" t="s">
        <v>146</v>
      </c>
      <c r="B28" s="26" t="s">
        <v>147</v>
      </c>
      <c r="C28" s="26" t="s">
        <v>77</v>
      </c>
      <c r="D28" s="26" t="s">
        <v>77</v>
      </c>
      <c r="E28" s="26" t="s">
        <v>77</v>
      </c>
    </row>
    <row r="30" customFormat="false" ht="19.5" hidden="false" customHeight="true" outlineLevel="0" collapsed="false">
      <c r="A30" s="17" t="s">
        <v>100</v>
      </c>
      <c r="B30" s="34"/>
      <c r="C30" s="35" t="str">
        <f aca="false">COUNTIF(C19:C28,"Full Match*")&amp;" of 10"</f>
        <v>10 of 10</v>
      </c>
      <c r="D30" s="35" t="str">
        <f aca="false">COUNTIF(D19:D28,"Full Match*")&amp;" of 10"</f>
        <v>6 of 10</v>
      </c>
      <c r="E30" s="35" t="str">
        <f aca="false">COUNTIF(E19:E28,"Full Match*")&amp;" of 10"</f>
        <v>10 of 10</v>
      </c>
    </row>
  </sheetData>
  <mergeCells count="6">
    <mergeCell ref="A1:F1"/>
    <mergeCell ref="A2:F2"/>
    <mergeCell ref="A4:F4"/>
    <mergeCell ref="B14:F14"/>
    <mergeCell ref="A16:F16"/>
    <mergeCell ref="A17:F17"/>
  </mergeCells>
  <conditionalFormatting sqref="C12:F12">
    <cfRule type="expression" priority="2" aboveAverage="0" equalAverage="0" bottom="0" percent="0" rank="0" text="" dxfId="0">
      <formula>C12=MAX($C12:$F12)</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LibreOffice/26.8.0.3$MacOSX_X86_64 LibreOffice_project/bce0998afefdbc355585ca324285661a2170ba77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2026-09-14T18:45:09Z</dcterms:created>
  <dc:creator>openpyxl</dc:creator>
  <dc:description/>
  <dc:language>en-GB</dc:language>
  <cp:lastModifiedBy/>
  <dcterms:modified xsi:type="dcterms:W3CDTF">2026-09-14T18:45:09Z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